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 yWindow="540" windowWidth="5085" windowHeight="6990" tabRatio="818" activeTab="0"/>
  </bookViews>
  <sheets>
    <sheet name="Avant Propos" sheetId="1" r:id="rId1"/>
    <sheet name="Informations générales" sheetId="2" r:id="rId2"/>
    <sheet name="Questionnaire" sheetId="3" r:id="rId3"/>
    <sheet name="Synthèse" sheetId="4" r:id="rId4"/>
    <sheet name="Résultat détaillé" sheetId="5" r:id="rId5"/>
    <sheet name="AUDITquestionnaire" sheetId="6" state="hidden" r:id="rId6"/>
    <sheet name="AUDITsynthèse" sheetId="7" state="hidden" r:id="rId7"/>
  </sheets>
  <definedNames>
    <definedName name="_Toc302132700" localSheetId="2">'Questionnaire'!#REF!</definedName>
    <definedName name="_Toc318991774" localSheetId="2">'Questionnaire'!$A$12</definedName>
    <definedName name="Activites">#REF!</definedName>
    <definedName name="Permanence">#REF!</definedName>
    <definedName name="_xlnm.Print_Area" localSheetId="2">'Questionnaire'!$A$1:$E$133</definedName>
    <definedName name="_xlnm.Print_Area" localSheetId="4">'Résultat détaillé'!$A$1:$G$116</definedName>
  </definedNames>
  <calcPr fullCalcOnLoad="1"/>
</workbook>
</file>

<file path=xl/comments6.xml><?xml version="1.0" encoding="utf-8"?>
<comments xmlns="http://schemas.openxmlformats.org/spreadsheetml/2006/main">
  <authors>
    <author>Agopian</author>
    <author>p082243</author>
  </authors>
  <commentList>
    <comment ref="F18" authorId="0">
      <text>
        <r>
          <rPr>
            <b/>
            <sz val="8"/>
            <rFont val="Tahoma"/>
            <family val="2"/>
          </rPr>
          <t xml:space="preserve">Consignes de remplissage :
OUI : </t>
        </r>
        <r>
          <rPr>
            <sz val="8"/>
            <rFont val="Tahoma"/>
            <family val="2"/>
          </rPr>
          <t>si les règles sont connues</t>
        </r>
        <r>
          <rPr>
            <b/>
            <sz val="8"/>
            <rFont val="Tahoma"/>
            <family val="2"/>
          </rPr>
          <t xml:space="preserve">
NON : </t>
        </r>
        <r>
          <rPr>
            <sz val="8"/>
            <rFont val="Tahoma"/>
            <family val="2"/>
          </rPr>
          <t>dans tous les autres cas</t>
        </r>
        <r>
          <rPr>
            <b/>
            <sz val="8"/>
            <rFont val="Tahoma"/>
            <family val="2"/>
          </rPr>
          <t xml:space="preserve">
SANS OBJET : </t>
        </r>
        <r>
          <rPr>
            <sz val="8"/>
            <rFont val="Tahoma"/>
            <family val="2"/>
          </rPr>
          <t>si absence de règles institutionnelles</t>
        </r>
      </text>
    </comment>
    <comment ref="F19" authorId="0">
      <text>
        <r>
          <rPr>
            <b/>
            <sz val="8"/>
            <rFont val="Tahoma"/>
            <family val="2"/>
          </rPr>
          <t xml:space="preserve">Consignes de remplissage :
OUI : </t>
        </r>
        <r>
          <rPr>
            <sz val="8"/>
            <rFont val="Tahoma"/>
            <family val="2"/>
          </rPr>
          <t>si les prescriptions orales respectent la procédure conforme aux bonnes pratiques</t>
        </r>
        <r>
          <rPr>
            <b/>
            <sz val="8"/>
            <rFont val="Tahoma"/>
            <family val="2"/>
          </rPr>
          <t xml:space="preserve">
NON :</t>
        </r>
        <r>
          <rPr>
            <sz val="8"/>
            <rFont val="Tahoma"/>
            <family val="2"/>
          </rPr>
          <t xml:space="preserve"> dans tous les autres cas</t>
        </r>
      </text>
    </comment>
    <comment ref="F20" authorId="0">
      <text>
        <r>
          <rPr>
            <b/>
            <sz val="8"/>
            <rFont val="Tahoma"/>
            <family val="2"/>
          </rPr>
          <t xml:space="preserve">Consignes de remplissage :
OUI : </t>
        </r>
        <r>
          <rPr>
            <sz val="8"/>
            <rFont val="Tahoma"/>
            <family val="2"/>
          </rPr>
          <t>si la prescription est rédigée sur le support commun de prescription-administration, ou saisie dans le logiciel de prescription</t>
        </r>
        <r>
          <rPr>
            <b/>
            <sz val="8"/>
            <rFont val="Tahoma"/>
            <family val="2"/>
          </rPr>
          <t xml:space="preserve">
NON :</t>
        </r>
        <r>
          <rPr>
            <sz val="8"/>
            <rFont val="Tahoma"/>
            <family val="2"/>
          </rPr>
          <t xml:space="preserve"> dans tous les autres cas</t>
        </r>
      </text>
    </comment>
    <comment ref="F21" authorId="0">
      <text>
        <r>
          <rPr>
            <b/>
            <sz val="8"/>
            <rFont val="Tahoma"/>
            <family val="2"/>
          </rPr>
          <t xml:space="preserve">Consignes de remplissage :
OUI : </t>
        </r>
        <r>
          <rPr>
            <sz val="8"/>
            <rFont val="Tahoma"/>
            <family val="2"/>
          </rPr>
          <t>si vous utilisez des symboles définis au niveau institutionnel.</t>
        </r>
        <r>
          <rPr>
            <b/>
            <sz val="8"/>
            <rFont val="Tahoma"/>
            <family val="2"/>
          </rPr>
          <t xml:space="preserve">
NON :</t>
        </r>
        <r>
          <rPr>
            <sz val="8"/>
            <rFont val="Tahoma"/>
            <family val="2"/>
          </rPr>
          <t xml:space="preserve"> dans tous les autres cas</t>
        </r>
      </text>
    </comment>
    <comment ref="F22" authorId="0">
      <text>
        <r>
          <rPr>
            <b/>
            <sz val="8"/>
            <rFont val="Tahoma"/>
            <family val="2"/>
          </rPr>
          <t xml:space="preserve">Consignes de remplissage :
OUI : </t>
        </r>
        <r>
          <rPr>
            <sz val="8"/>
            <rFont val="Tahoma"/>
            <family val="2"/>
          </rPr>
          <t>si un prescripteur est joignable 24h/24 et 7j/7.</t>
        </r>
        <r>
          <rPr>
            <b/>
            <sz val="8"/>
            <rFont val="Tahoma"/>
            <family val="2"/>
          </rPr>
          <t xml:space="preserve">
NON :</t>
        </r>
        <r>
          <rPr>
            <sz val="8"/>
            <rFont val="Tahoma"/>
            <family val="2"/>
          </rPr>
          <t xml:space="preserve"> dans tous les autres cas.</t>
        </r>
      </text>
    </comment>
    <comment ref="F23" authorId="0">
      <text>
        <r>
          <rPr>
            <b/>
            <sz val="8"/>
            <rFont val="Tahoma"/>
            <family val="2"/>
          </rPr>
          <t xml:space="preserve">Consignes de remplissage :
OUI : </t>
        </r>
        <r>
          <rPr>
            <sz val="8"/>
            <rFont val="Tahoma"/>
            <family val="2"/>
          </rPr>
          <t xml:space="preserve">si les mesures institutionnelles sont connues et appliquées pour éviter les pertes, vols, usurpation d’accès informatique ou falsifications, de codes d’accès de documents de prescription </t>
        </r>
        <r>
          <rPr>
            <b/>
            <sz val="8"/>
            <rFont val="Tahoma"/>
            <family val="2"/>
          </rPr>
          <t xml:space="preserve">
NON :</t>
        </r>
        <r>
          <rPr>
            <sz val="8"/>
            <rFont val="Tahoma"/>
            <family val="2"/>
          </rPr>
          <t xml:space="preserve"> dans tous les autres cas.</t>
        </r>
      </text>
    </comment>
    <comment ref="F24" authorId="0">
      <text>
        <r>
          <rPr>
            <b/>
            <sz val="8"/>
            <rFont val="Tahoma"/>
            <family val="2"/>
          </rPr>
          <t xml:space="preserve">Consignes de remplissage :
OUI : </t>
        </r>
        <r>
          <rPr>
            <sz val="8"/>
            <rFont val="Tahoma"/>
            <family val="2"/>
          </rPr>
          <t>si les professionnels de l’unité sont sensibilisés au problème représenté par les erreurs liées de la prise en charge médicamenteuse (évènements indésirables évitables liées aux médicaments)</t>
        </r>
        <r>
          <rPr>
            <b/>
            <sz val="8"/>
            <rFont val="Tahoma"/>
            <family val="2"/>
          </rPr>
          <t xml:space="preserve">
NON :</t>
        </r>
        <r>
          <rPr>
            <sz val="8"/>
            <rFont val="Tahoma"/>
            <family val="2"/>
          </rPr>
          <t xml:space="preserve"> dans tous les autres cas.</t>
        </r>
      </text>
    </comment>
    <comment ref="F25" authorId="0">
      <text>
        <r>
          <rPr>
            <b/>
            <sz val="8"/>
            <rFont val="Tahoma"/>
            <family val="2"/>
          </rPr>
          <t xml:space="preserve">Consignes de remplissage :
OUI : </t>
        </r>
        <r>
          <rPr>
            <sz val="8"/>
            <rFont val="Tahoma"/>
            <family val="2"/>
          </rPr>
          <t>si des personnels de votre unités de soins ont déjà participé à des REMED, RMM voire CREX pour des EI liés aux médicaments.</t>
        </r>
        <r>
          <rPr>
            <b/>
            <sz val="8"/>
            <rFont val="Tahoma"/>
            <family val="2"/>
          </rPr>
          <t xml:space="preserve">
NON :</t>
        </r>
        <r>
          <rPr>
            <sz val="8"/>
            <rFont val="Tahoma"/>
            <family val="2"/>
          </rPr>
          <t xml:space="preserve"> dans tous les autres cas.</t>
        </r>
      </text>
    </comment>
    <comment ref="F33" authorId="0">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ou des bases de données sur l’utilisation des médicaments sont disponibles sous forme papier et/ou électronique
</t>
        </r>
        <r>
          <rPr>
            <b/>
            <sz val="8"/>
            <rFont val="Tahoma"/>
            <family val="2"/>
          </rPr>
          <t>NON</t>
        </r>
        <r>
          <rPr>
            <sz val="8"/>
            <rFont val="Tahoma"/>
            <family val="2"/>
          </rPr>
          <t xml:space="preserve"> : dans tous les autres cas</t>
        </r>
      </text>
    </comment>
    <comment ref="F34" authorId="0">
      <text>
        <r>
          <rPr>
            <b/>
            <sz val="8"/>
            <rFont val="Tahoma"/>
            <family val="2"/>
          </rPr>
          <t xml:space="preserve">Consignes de remplissage :
OUI : </t>
        </r>
        <r>
          <rPr>
            <sz val="8"/>
            <rFont val="Tahoma"/>
            <family val="2"/>
          </rPr>
          <t xml:space="preserve">si un livret du médicament actualisé est disponible dans l’unité de soins (sous format papier et/ou électronique) </t>
        </r>
        <r>
          <rPr>
            <b/>
            <sz val="8"/>
            <rFont val="Tahoma"/>
            <family val="2"/>
          </rPr>
          <t xml:space="preserve">
NON :</t>
        </r>
        <r>
          <rPr>
            <sz val="8"/>
            <rFont val="Tahoma"/>
            <family val="2"/>
          </rPr>
          <t xml:space="preserve"> dans tous les autres cas.</t>
        </r>
      </text>
    </comment>
    <comment ref="F35" authorId="0">
      <text>
        <r>
          <rPr>
            <b/>
            <sz val="8"/>
            <rFont val="Tahoma"/>
            <family val="2"/>
          </rPr>
          <t xml:space="preserve">Consignes de remplissage :
OUI : </t>
        </r>
        <r>
          <rPr>
            <sz val="8"/>
            <rFont val="Tahoma"/>
            <family val="2"/>
          </rPr>
          <t>si vous utilisez des protocoles institutionnels</t>
        </r>
        <r>
          <rPr>
            <b/>
            <sz val="8"/>
            <rFont val="Tahoma"/>
            <family val="2"/>
          </rPr>
          <t xml:space="preserve">
NON :</t>
        </r>
        <r>
          <rPr>
            <sz val="8"/>
            <rFont val="Tahoma"/>
            <family val="2"/>
          </rPr>
          <t xml:space="preserve"> si les protocoles utilisés sont propres à votre unité de soins</t>
        </r>
      </text>
    </comment>
    <comment ref="F36" authorId="0">
      <text>
        <r>
          <rPr>
            <b/>
            <sz val="8"/>
            <rFont val="Tahoma"/>
            <family val="2"/>
          </rPr>
          <t xml:space="preserve">Consignes de remplissage :
OUI : </t>
        </r>
        <r>
          <rPr>
            <sz val="8"/>
            <rFont val="Tahoma"/>
            <family val="2"/>
          </rPr>
          <t>si cette liste existe dans l’établissement et si elle est facilement consultable dans l’unité de soins</t>
        </r>
        <r>
          <rPr>
            <b/>
            <sz val="8"/>
            <rFont val="Tahoma"/>
            <family val="2"/>
          </rPr>
          <t xml:space="preserve">
NON :</t>
        </r>
        <r>
          <rPr>
            <sz val="8"/>
            <rFont val="Tahoma"/>
            <family val="2"/>
          </rPr>
          <t xml:space="preserve"> dans tous les autres cas</t>
        </r>
      </text>
    </comment>
    <comment ref="F37" authorId="0">
      <text>
        <r>
          <rPr>
            <b/>
            <sz val="8"/>
            <rFont val="Tahoma"/>
            <family val="2"/>
          </rPr>
          <t>Consignes de remplissage :
OUI :</t>
        </r>
        <r>
          <rPr>
            <sz val="8"/>
            <rFont val="Tahoma"/>
            <family val="2"/>
          </rPr>
          <t xml:space="preserve"> si vous avez un accès facile au statut des médicaments que vous prescrivez à la sortie des patients</t>
        </r>
        <r>
          <rPr>
            <b/>
            <sz val="8"/>
            <rFont val="Tahoma"/>
            <family val="2"/>
          </rPr>
          <t xml:space="preserve">
NON :</t>
        </r>
        <r>
          <rPr>
            <sz val="8"/>
            <rFont val="Tahoma"/>
            <family val="2"/>
          </rPr>
          <t xml:space="preserve"> dans tous les autres cas.</t>
        </r>
      </text>
    </comment>
    <comment ref="F48"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49"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0"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1"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2" authorId="0">
      <text>
        <r>
          <rPr>
            <b/>
            <sz val="8"/>
            <rFont val="Tahoma"/>
            <family val="2"/>
          </rPr>
          <t xml:space="preserve">Consignes de remplissage :
OUI : </t>
        </r>
        <r>
          <rPr>
            <sz val="8"/>
            <rFont val="Tahoma"/>
            <family val="2"/>
          </rPr>
          <t>si le critère est systématiquement renseigné lorsqu’il y a lieu</t>
        </r>
        <r>
          <rPr>
            <b/>
            <sz val="8"/>
            <rFont val="Tahoma"/>
            <family val="2"/>
          </rPr>
          <t xml:space="preserve">
NON :</t>
        </r>
        <r>
          <rPr>
            <sz val="8"/>
            <rFont val="Tahoma"/>
            <family val="2"/>
          </rPr>
          <t xml:space="preserve"> dans tous les autres cas.</t>
        </r>
      </text>
    </comment>
    <comment ref="F53"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4"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5"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6"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7"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8" authorId="0">
      <text>
        <r>
          <rPr>
            <b/>
            <sz val="8"/>
            <rFont val="Tahoma"/>
            <family val="2"/>
          </rPr>
          <t xml:space="preserve">Consignes de remplissage :
OUI : </t>
        </r>
        <r>
          <rPr>
            <sz val="8"/>
            <rFont val="Tahoma"/>
            <family val="2"/>
          </rPr>
          <t>si les durées de prescription sont systématiquement précisées pour les classes thérapeutiques nécessitant une réévaluation de prescription à périodicité définie.</t>
        </r>
        <r>
          <rPr>
            <b/>
            <sz val="8"/>
            <rFont val="Tahoma"/>
            <family val="2"/>
          </rPr>
          <t xml:space="preserve">
NON :</t>
        </r>
        <r>
          <rPr>
            <sz val="8"/>
            <rFont val="Tahoma"/>
            <family val="2"/>
          </rPr>
          <t xml:space="preserve"> dans tous les autres cas</t>
        </r>
      </text>
    </comment>
    <comment ref="F59" authorId="0">
      <text>
        <r>
          <rPr>
            <b/>
            <sz val="8"/>
            <rFont val="Tahoma"/>
            <family val="2"/>
          </rPr>
          <t xml:space="preserve">Consignes de remplissage :
OUI : </t>
        </r>
        <r>
          <rPr>
            <sz val="8"/>
            <rFont val="Tahoma"/>
            <family val="2"/>
          </rPr>
          <t>si sur les prescriptions sont mentionnées la référence du protocole (nom, numéro…) permettant de l’identifier sans ambiguïté ou tous les éléments du protocole (nom du médicament, posologie, voie d’administration….) permettant une compréhension de la prescription par les personnes en charge de la dispensation et de l’administration.</t>
        </r>
        <r>
          <rPr>
            <b/>
            <sz val="8"/>
            <rFont val="Tahoma"/>
            <family val="2"/>
          </rPr>
          <t xml:space="preserve">
NON :</t>
        </r>
        <r>
          <rPr>
            <sz val="8"/>
            <rFont val="Tahoma"/>
            <family val="2"/>
          </rPr>
          <t xml:space="preserve"> dans tous les autres cas.</t>
        </r>
      </text>
    </comment>
    <comment ref="F68" authorId="0">
      <text>
        <r>
          <rPr>
            <b/>
            <sz val="8"/>
            <rFont val="Tahoma"/>
            <family val="2"/>
          </rPr>
          <t xml:space="preserve">Consignes de remplissage :
OUI : </t>
        </r>
        <r>
          <rPr>
            <sz val="8"/>
            <rFont val="Tahoma"/>
            <family val="2"/>
          </rPr>
          <t>si l’âge, le poids (pédiatrie, gériatrie…), la surface corporelle (si nécessaire) sont notés sur le support commun de prescription/administration (papier ou informatisé)</t>
        </r>
        <r>
          <rPr>
            <b/>
            <sz val="8"/>
            <rFont val="Tahoma"/>
            <family val="2"/>
          </rPr>
          <t xml:space="preserve">
NON :</t>
        </r>
        <r>
          <rPr>
            <sz val="8"/>
            <rFont val="Tahoma"/>
            <family val="2"/>
          </rPr>
          <t xml:space="preserve"> dans tous les autres cas.</t>
        </r>
      </text>
    </comment>
    <comment ref="F69" authorId="0">
      <text>
        <r>
          <rPr>
            <b/>
            <sz val="8"/>
            <rFont val="Tahoma"/>
            <family val="2"/>
          </rPr>
          <t xml:space="preserve">Consignes de remplissage :
OUI : </t>
        </r>
        <r>
          <rPr>
            <sz val="8"/>
            <rFont val="Tahoma"/>
            <family val="2"/>
          </rPr>
          <t>si le paramètre attendu est précisé dans la prescription.</t>
        </r>
        <r>
          <rPr>
            <b/>
            <sz val="8"/>
            <rFont val="Tahoma"/>
            <family val="2"/>
          </rPr>
          <t xml:space="preserve">
NON :</t>
        </r>
        <r>
          <rPr>
            <sz val="8"/>
            <rFont val="Tahoma"/>
            <family val="2"/>
          </rPr>
          <t xml:space="preserve"> dans tous les autres cas.</t>
        </r>
      </text>
    </comment>
    <comment ref="F70"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:si les données du dossier patient sont directement accessibles au moment de la prescription
</t>
        </r>
        <r>
          <rPr>
            <b/>
            <sz val="8"/>
            <rFont val="Tahoma"/>
            <family val="2"/>
          </rPr>
          <t>NON</t>
        </r>
        <r>
          <rPr>
            <sz val="8"/>
            <rFont val="Tahoma"/>
            <family val="2"/>
          </rPr>
          <t xml:space="preserve"> : dans tous les autres cas.</t>
        </r>
      </text>
    </comment>
    <comment ref="F71"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l’avis pharmaceutique est communiqué au prescripteur et accessible dans le dossier du patient
</t>
        </r>
        <r>
          <rPr>
            <b/>
            <sz val="8"/>
            <rFont val="Tahoma"/>
            <family val="2"/>
          </rPr>
          <t>NON</t>
        </r>
        <r>
          <rPr>
            <sz val="8"/>
            <rFont val="Tahoma"/>
            <family val="2"/>
          </rPr>
          <t xml:space="preserve"> : dans tous les autres cas.</t>
        </r>
      </text>
    </comment>
    <comment ref="F72"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nouvelle prescription est systématiquement réalisée
</t>
        </r>
        <r>
          <rPr>
            <b/>
            <sz val="8"/>
            <rFont val="Tahoma"/>
            <family val="2"/>
          </rPr>
          <t>NON</t>
        </r>
        <r>
          <rPr>
            <sz val="8"/>
            <rFont val="Tahoma"/>
            <family val="2"/>
          </rPr>
          <t xml:space="preserve"> : dans tous les autres cas.</t>
        </r>
      </text>
    </comment>
    <comment ref="F73" authorId="0">
      <text>
        <r>
          <rPr>
            <b/>
            <sz val="8"/>
            <rFont val="Tahoma"/>
            <family val="2"/>
          </rPr>
          <t xml:space="preserve">Consignes de remplissage :
OUI : </t>
        </r>
        <r>
          <rPr>
            <sz val="8"/>
            <rFont val="Tahoma"/>
            <family val="2"/>
          </rPr>
          <t>si le prescripteur est informé en cas d’incidents d’administration ou de « non administration » des médicaments</t>
        </r>
        <r>
          <rPr>
            <b/>
            <sz val="8"/>
            <rFont val="Tahoma"/>
            <family val="2"/>
          </rPr>
          <t xml:space="preserve">
NON :</t>
        </r>
        <r>
          <rPr>
            <sz val="8"/>
            <rFont val="Tahoma"/>
            <family val="2"/>
          </rPr>
          <t xml:space="preserve"> dans tous les autres cas
</t>
        </r>
      </text>
    </comment>
    <comment ref="F82" authorId="0">
      <text>
        <r>
          <rPr>
            <b/>
            <sz val="8"/>
            <rFont val="Tahoma"/>
            <family val="2"/>
          </rPr>
          <t xml:space="preserve">Consignes de remplissage :
OUI : </t>
        </r>
        <r>
          <rPr>
            <sz val="8"/>
            <rFont val="Tahoma"/>
            <family val="2"/>
          </rPr>
          <t>si chaque prescripteur dispose d'un accès personnalisé et traçable dans le système.</t>
        </r>
        <r>
          <rPr>
            <b/>
            <sz val="8"/>
            <rFont val="Tahoma"/>
            <family val="2"/>
          </rPr>
          <t xml:space="preserve">
NON :</t>
        </r>
        <r>
          <rPr>
            <sz val="8"/>
            <rFont val="Tahoma"/>
            <family val="2"/>
          </rPr>
          <t xml:space="preserve"> l’accès n’est pas individuel (ex : code service)
</t>
        </r>
        <r>
          <rPr>
            <b/>
            <sz val="8"/>
            <rFont val="Tahoma"/>
            <family val="2"/>
          </rPr>
          <t>SANS OBJET :</t>
        </r>
        <r>
          <rPr>
            <sz val="8"/>
            <rFont val="Tahoma"/>
            <family val="2"/>
          </rPr>
          <t xml:space="preserve"> si l’unité de soins n’a aucun lit en prescription informatisée</t>
        </r>
      </text>
    </comment>
    <comment ref="F83" authorId="0">
      <text>
        <r>
          <rPr>
            <b/>
            <sz val="8"/>
            <rFont val="Tahoma"/>
            <family val="2"/>
          </rPr>
          <t>Consignes de remplissage :
OUI :</t>
        </r>
        <r>
          <rPr>
            <sz val="8"/>
            <rFont val="Tahoma"/>
            <family val="2"/>
          </rPr>
          <t xml:space="preserve"> si déconnexion systématique en fin de session ou si déconnexion automatique </t>
        </r>
        <r>
          <rPr>
            <b/>
            <sz val="8"/>
            <rFont val="Tahoma"/>
            <family val="2"/>
          </rPr>
          <t xml:space="preserve">
NON : </t>
        </r>
        <r>
          <rPr>
            <sz val="8"/>
            <rFont val="Tahoma"/>
            <family val="2"/>
          </rPr>
          <t xml:space="preserve">dans tous les autres cas </t>
        </r>
        <r>
          <rPr>
            <b/>
            <sz val="8"/>
            <rFont val="Tahoma"/>
            <family val="2"/>
          </rPr>
          <t xml:space="preserve">
SANS OBJET : </t>
        </r>
        <r>
          <rPr>
            <sz val="8"/>
            <rFont val="Tahoma"/>
            <family val="2"/>
          </rPr>
          <t>si l’établissement n’est pas du tout informatisé</t>
        </r>
      </text>
    </comment>
    <comment ref="F84" authorId="0">
      <text>
        <r>
          <rPr>
            <b/>
            <sz val="8"/>
            <rFont val="Tahoma"/>
            <family val="2"/>
          </rPr>
          <t xml:space="preserve">Consignes de remplissage :
OUI : </t>
        </r>
        <r>
          <rPr>
            <sz val="8"/>
            <rFont val="Tahoma"/>
            <family val="2"/>
          </rPr>
          <t xml:space="preserve">si les fonctionnalités du logiciel en matière de détection des interactions, surdosages, contre indications majeures.. sont utilisées  </t>
        </r>
        <r>
          <rPr>
            <b/>
            <sz val="8"/>
            <rFont val="Tahoma"/>
            <family val="2"/>
          </rPr>
          <t xml:space="preserve">
NON :</t>
        </r>
        <r>
          <rPr>
            <sz val="8"/>
            <rFont val="Tahoma"/>
            <family val="2"/>
          </rPr>
          <t xml:space="preserve"> dans tous les autres cas </t>
        </r>
        <r>
          <rPr>
            <b/>
            <sz val="8"/>
            <rFont val="Tahoma"/>
            <family val="2"/>
          </rPr>
          <t xml:space="preserve">
SANS OBJET : </t>
        </r>
        <r>
          <rPr>
            <sz val="8"/>
            <rFont val="Tahoma"/>
            <family val="2"/>
          </rPr>
          <t>si l’établissement n’est pas du tout informatisé ou en l'absence de la fonctionnalité</t>
        </r>
      </text>
    </comment>
    <comment ref="F93" authorId="0">
      <text>
        <r>
          <rPr>
            <b/>
            <sz val="8"/>
            <rFont val="Tahoma"/>
            <family val="2"/>
          </rPr>
          <t xml:space="preserve">Consignes de remplissage :
OUI : </t>
        </r>
        <r>
          <rPr>
            <sz val="8"/>
            <rFont val="Tahoma"/>
            <family val="2"/>
          </rPr>
          <t xml:space="preserve">si le traitement personnel est recherché avant l’admission
</t>
        </r>
        <r>
          <rPr>
            <b/>
            <sz val="8"/>
            <rFont val="Tahoma"/>
            <family val="2"/>
          </rPr>
          <t xml:space="preserve">
NON :</t>
        </r>
        <r>
          <rPr>
            <sz val="8"/>
            <rFont val="Tahoma"/>
            <family val="2"/>
          </rPr>
          <t xml:space="preserve"> dans tous les autres cas.
</t>
        </r>
        <r>
          <rPr>
            <b/>
            <sz val="8"/>
            <rFont val="Tahoma"/>
            <family val="2"/>
          </rPr>
          <t>SANS OBJET</t>
        </r>
        <r>
          <rPr>
            <sz val="8"/>
            <rFont val="Tahoma"/>
            <family val="2"/>
          </rPr>
          <t xml:space="preserve"> : si pas de consultation pré-hospitalisation (hors hospitalisation programmée ou chirurgie réglée)</t>
        </r>
      </text>
    </comment>
    <comment ref="F94" authorId="0">
      <text>
        <r>
          <rPr>
            <b/>
            <sz val="8"/>
            <rFont val="Tahoma"/>
            <family val="2"/>
          </rPr>
          <t xml:space="preserve">Consignes de remplissage :
OUI : </t>
        </r>
        <r>
          <rPr>
            <sz val="8"/>
            <rFont val="Tahoma"/>
            <family val="2"/>
          </rPr>
          <t xml:space="preserve">si le traitement personnel fait l’objet d’une investigation </t>
        </r>
        <r>
          <rPr>
            <b/>
            <u val="single"/>
            <sz val="8"/>
            <rFont val="Tahoma"/>
            <family val="2"/>
          </rPr>
          <t>à l’admission</t>
        </r>
        <r>
          <rPr>
            <b/>
            <sz val="8"/>
            <rFont val="Tahoma"/>
            <family val="2"/>
          </rPr>
          <t xml:space="preserve">
NON :</t>
        </r>
        <r>
          <rPr>
            <sz val="8"/>
            <rFont val="Tahoma"/>
            <family val="2"/>
          </rPr>
          <t xml:space="preserve"> dans tous les autres cas.</t>
        </r>
      </text>
    </comment>
    <comment ref="F95"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le traitement personnel fait l’objet d’une prescription dans le dossier patient après réévaluation par un prescripteur autorisé (décision de poursuivre, arrêter, modifier ou substituer toutes ou certaines lignes de traitement)
</t>
        </r>
        <r>
          <rPr>
            <b/>
            <sz val="8"/>
            <rFont val="Tahoma"/>
            <family val="2"/>
          </rPr>
          <t>NON</t>
        </r>
        <r>
          <rPr>
            <sz val="8"/>
            <rFont val="Tahoma"/>
            <family val="2"/>
          </rPr>
          <t xml:space="preserve"> : dans tous les autres cas.
</t>
        </r>
      </text>
    </comment>
    <comment ref="F96" authorId="0">
      <text>
        <r>
          <rPr>
            <b/>
            <sz val="8"/>
            <rFont val="Tahoma"/>
            <family val="2"/>
          </rPr>
          <t xml:space="preserve">Consignes de remplissage :
OUI : </t>
        </r>
        <r>
          <rPr>
            <sz val="8"/>
            <rFont val="Tahoma"/>
            <family val="2"/>
          </rPr>
          <t>si l’ordonnance de sortie comprend les médicaments du traitement d’entrée maintenus et est complétée (le cas échéant) de médicaments supplémentaires résultant de l’hospitalisation.</t>
        </r>
        <r>
          <rPr>
            <b/>
            <sz val="8"/>
            <rFont val="Tahoma"/>
            <family val="2"/>
          </rPr>
          <t xml:space="preserve">
NON :</t>
        </r>
        <r>
          <rPr>
            <sz val="8"/>
            <rFont val="Tahoma"/>
            <family val="2"/>
          </rPr>
          <t xml:space="preserve"> dans tous les autres cas.</t>
        </r>
      </text>
    </comment>
    <comment ref="F97" authorId="0">
      <text>
        <r>
          <rPr>
            <b/>
            <sz val="8"/>
            <rFont val="Tahoma"/>
            <family val="2"/>
          </rPr>
          <t xml:space="preserve">Consignes de remplissage :
OUI : </t>
        </r>
        <r>
          <rPr>
            <sz val="8"/>
            <rFont val="Tahoma"/>
            <family val="2"/>
          </rPr>
          <t>si les ordonnances comportent le numéro d'inscription du médecin au Répertoire Partagé des Professionnels de Santé (RPPS) et le numéro d’inscription de l’établissement au Fichier National des Établissements Sanitaires et Sociaux (FINESS).</t>
        </r>
        <r>
          <rPr>
            <b/>
            <sz val="8"/>
            <rFont val="Tahoma"/>
            <family val="2"/>
          </rPr>
          <t xml:space="preserve">
NON :</t>
        </r>
        <r>
          <rPr>
            <sz val="8"/>
            <rFont val="Tahoma"/>
            <family val="2"/>
          </rPr>
          <t xml:space="preserve"> dans tous les autres cas.</t>
        </r>
      </text>
    </comment>
  </commentList>
</comments>
</file>

<file path=xl/sharedStrings.xml><?xml version="1.0" encoding="utf-8"?>
<sst xmlns="http://schemas.openxmlformats.org/spreadsheetml/2006/main" count="764" uniqueCount="332">
  <si>
    <t>Non</t>
  </si>
  <si>
    <t>Risque si :</t>
  </si>
  <si>
    <t>Oui / Non</t>
  </si>
  <si>
    <t>1.1</t>
  </si>
  <si>
    <t xml:space="preserve"> </t>
  </si>
  <si>
    <t>Valeur =</t>
  </si>
  <si>
    <t>1.2</t>
  </si>
  <si>
    <t>1.3</t>
  </si>
  <si>
    <t>1.4</t>
  </si>
  <si>
    <t>1.5</t>
  </si>
  <si>
    <t>1.6</t>
  </si>
  <si>
    <t>2.1</t>
  </si>
  <si>
    <t>2.2</t>
  </si>
  <si>
    <t>3.1</t>
  </si>
  <si>
    <t>3.2</t>
  </si>
  <si>
    <t>3.3</t>
  </si>
  <si>
    <t>Valeur criticité =</t>
  </si>
  <si>
    <t>Eléments de preuve</t>
  </si>
  <si>
    <t>4.1</t>
  </si>
  <si>
    <t>4.2</t>
  </si>
  <si>
    <t>4.3</t>
  </si>
  <si>
    <t>6.1</t>
  </si>
  <si>
    <t>6.2</t>
  </si>
  <si>
    <t>6.3</t>
  </si>
  <si>
    <t>6.4</t>
  </si>
  <si>
    <t>Pistes de progrès</t>
  </si>
  <si>
    <t>Avant propos</t>
  </si>
  <si>
    <t>Date :</t>
  </si>
  <si>
    <t>Etablissement :</t>
  </si>
  <si>
    <t>Date : (xx/xx/20xx)</t>
  </si>
  <si>
    <t>AUDIT</t>
  </si>
  <si>
    <t>Votre Risque AUTOEVALUATION</t>
  </si>
  <si>
    <t>Votre Risque AUDIT</t>
  </si>
  <si>
    <t>Pourcentage de risque global sur le processus</t>
  </si>
  <si>
    <t>Niveau de risque</t>
  </si>
  <si>
    <t xml:space="preserve">          &gt; Processus Dispensation et Logistique Pharmaceutique</t>
  </si>
  <si>
    <t>Nom de l'établissement :</t>
  </si>
  <si>
    <t>Code FINESS</t>
  </si>
  <si>
    <t>Oui</t>
  </si>
  <si>
    <t>Ne pas supprimer les lignes en rouge</t>
  </si>
  <si>
    <r>
      <rPr>
        <b/>
        <sz val="10"/>
        <rFont val="Arial"/>
        <family val="2"/>
      </rPr>
      <t xml:space="preserve">La prise en charge médicamenteuse (PECM) </t>
    </r>
    <r>
      <rPr>
        <sz val="10"/>
        <rFont val="Arial"/>
        <family val="2"/>
      </rPr>
      <t>du patient dans les établissements de santé est un processus complexe qui fait intervenir de nombreux acteurs. Les données des études épidémiologiques disponibles depuis le début des années 2000 ont alerté les autorités de santé et les professionnels sur</t>
    </r>
    <r>
      <rPr>
        <b/>
        <sz val="10"/>
        <rFont val="Arial"/>
        <family val="2"/>
      </rPr>
      <t xml:space="preserve"> l'incidence élevée des accidents iatrogènes </t>
    </r>
    <r>
      <rPr>
        <sz val="10"/>
        <rFont val="Arial"/>
        <family val="2"/>
      </rPr>
      <t>pouvant entraîner des complications graves voire mortelles pour les patients. En effet, les deux grandes études nationales ENEIS sur les événements indésirables graves (EIG) réalisées en 2004 et en 2009 ont révélé que les erreurs liées aux médicaments étaient responsables d’une part importante de ces accidents graves. Ces études ont montré que la moitié des EIG à l’origine d'hospitalisation et le tiers des EIG survenus au cours de l'hospitalisation étaient liés à des erreurs de prescription ou d'administration, à un suivi inadapté du patient ou à l'omission du traitement.</t>
    </r>
  </si>
  <si>
    <r>
      <t xml:space="preserve">Même si les causes apparentes sont souvent des erreurs humaines, toutes les études françaises et étrangères confirment que </t>
    </r>
    <r>
      <rPr>
        <b/>
        <sz val="10"/>
        <rFont val="Arial"/>
        <family val="2"/>
      </rPr>
      <t>plus de 80%</t>
    </r>
    <r>
      <rPr>
        <sz val="10"/>
        <rFont val="Arial"/>
        <family val="2"/>
      </rPr>
      <t xml:space="preserve"> des causes profondes des événements indésirables </t>
    </r>
    <r>
      <rPr>
        <b/>
        <sz val="10"/>
        <rFont val="Arial"/>
        <family val="2"/>
      </rPr>
      <t>sont à rattacher à des défauts d'organisation</t>
    </r>
    <r>
      <rPr>
        <sz val="10"/>
        <rFont val="Arial"/>
        <family val="2"/>
      </rPr>
      <t xml:space="preserve">. La perception du risque est souvent liée à la survenue d’événements graves et médiatisés. Au-delà de ces erreurs, l’ampleur du risque médicamenteux reste mal appréhendée. Fréquents et graves, les accidents sont intolérables quand ils sont évitables, ce qui est le cas dans près de la moitié des EIG médicamenteux. </t>
    </r>
  </si>
  <si>
    <t xml:space="preserve">Enfin, la grille de résultats propose, pour chaque non-conformité repérée, des pistes d'amélioration afin d'aider les professionnels dans leur démarche de sécurisation de leurs pratiques. </t>
  </si>
  <si>
    <t>Informations générales</t>
  </si>
  <si>
    <t xml:space="preserve">                              &gt;&gt; Votre résultat d'audit</t>
  </si>
  <si>
    <t>Commentaires</t>
  </si>
  <si>
    <t>Téléphone</t>
  </si>
  <si>
    <t xml:space="preserve">   Personnel du service ayant participé à l'autoévaluation</t>
  </si>
  <si>
    <t xml:space="preserve">   Personnel du service ayant participé à l'audit</t>
  </si>
  <si>
    <t xml:space="preserve">   Auditeurs</t>
  </si>
  <si>
    <t>Sans objet</t>
  </si>
  <si>
    <t>Oui / Non / SO</t>
  </si>
  <si>
    <t>SO</t>
  </si>
  <si>
    <t xml:space="preserve"> Nom / Prénom / Grade</t>
  </si>
  <si>
    <t>Résultat du rapport :</t>
  </si>
  <si>
    <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"AUDITsynthèse".</t>
    </r>
  </si>
  <si>
    <t xml:space="preserve">                                                                      &gt;&gt; Votre résultat d'autoévaluation</t>
  </si>
  <si>
    <t>Identification du Service  :</t>
  </si>
  <si>
    <r>
      <t xml:space="preserve">Identification du Service </t>
    </r>
    <r>
      <rPr>
        <b/>
        <sz val="8"/>
        <color indexed="10"/>
        <rFont val="Arial"/>
        <family val="2"/>
      </rPr>
      <t>*</t>
    </r>
    <r>
      <rPr>
        <b/>
        <sz val="8"/>
        <color indexed="56"/>
        <rFont val="Arial"/>
        <family val="2"/>
      </rPr>
      <t xml:space="preserve">  :</t>
    </r>
  </si>
  <si>
    <t>* A renseigner impérativement pour permettre la synthèse des auto-évaluations</t>
  </si>
  <si>
    <t xml:space="preserve">               &gt; Processus Prescription Médicamenteuse</t>
  </si>
  <si>
    <t xml:space="preserve">1. Organisation générale de la prescription </t>
  </si>
  <si>
    <t xml:space="preserve">2. Accès aux informations nécessaires sur le médicament </t>
  </si>
  <si>
    <t>3. Respect des bonnes pratiques de prescription</t>
  </si>
  <si>
    <t>4. Accès aux informations complémentaires pour la prescription</t>
  </si>
  <si>
    <t>5. Sécurité de la prescription électronique</t>
  </si>
  <si>
    <t xml:space="preserve">6. Prise en compte de la continuité du traitement </t>
  </si>
  <si>
    <t>Valeur N85 quand 3 SO : rapport impossible donc attribut conditionnel en O78</t>
  </si>
  <si>
    <t>Interrogatoire des professionnels 
Disponibilité de la procédure institutionnelle relative à la prescription au sein de l’unité de soins</t>
  </si>
  <si>
    <t>Interrogatoire des professionnels médecins et IDE</t>
  </si>
  <si>
    <t>Visualisation du support commun de prescription -administration utilisé dans l’unité de soins</t>
  </si>
  <si>
    <t>Procédure institutionnelle de prescription
Interrogatoire des professionnels sur la connaissance  des abréviations et symboles admis dans l’établissement</t>
  </si>
  <si>
    <t>Visualisation des plannings et tableaux de gardes et astreintes et du lieu d’affichage dans l'unité</t>
  </si>
  <si>
    <t xml:space="preserve">Interrogatoire des personnels sur les modalités de sécurisation des documents de prescription et des tampons. </t>
  </si>
  <si>
    <t xml:space="preserve">Interrogatoire des professionnels sur la connaissance de la problématique des erreurs médicamenteuses </t>
  </si>
  <si>
    <t xml:space="preserve">Compte rendu de REMED, RMM ou CREX, précisant les noms des participants..
Connaissance d’actions correctrices mises en œuvre.
</t>
  </si>
  <si>
    <t>Accès à une base de données électroniques : Hoptimal, Thériaque, Banque Claude Bernard, Thesorimed
Présence du dictionnaire Vidal datant de moins de 2 ans</t>
  </si>
  <si>
    <t>Accès au livret du médicament actualisé sous format papier et/ou électronique</t>
  </si>
  <si>
    <t xml:space="preserve">Disponibilité des protocoles institutionnels </t>
  </si>
  <si>
    <t>Visualisation et Disponibilité  de la liste institutionnelle des médicaments à risque</t>
  </si>
  <si>
    <t>Visualisation des listes de médicaments en Réserve Hospitalière, ATU, rétrocession, etc.
Visualisation de l'accès à cette information par le logiciel d'aide à la prescription</t>
  </si>
  <si>
    <t>Visualisation des supports communs de prescription dans un dossier de patient hospitalisé dans l’unité, pris au hasard.</t>
  </si>
  <si>
    <t>Visualisation du support commun unique de prescription-administration utilisé dans l’unité de soins</t>
  </si>
  <si>
    <t>Règles de prescription des protocoles précisées dans la procédure de l'établissement relative à la prescription</t>
  </si>
  <si>
    <t>Visualisation des supports communs de prescription administration</t>
  </si>
  <si>
    <t>Interrogatoire des prescripteurs et IDE
Visualisation des supports communs de prescription administration</t>
  </si>
  <si>
    <t>Interrogatoire des prescripteurs et IDE</t>
  </si>
  <si>
    <t>Interrogatoire des professionnels qui étayent leur réponse en présentant un dossier et ou une copie d'écran</t>
  </si>
  <si>
    <t>Interrogatoire du prescripteur</t>
  </si>
  <si>
    <t>Organisation du système
Charte utilisateurs du système d'informations Visualisation du système</t>
  </si>
  <si>
    <t>Visualisation du système</t>
  </si>
  <si>
    <t>Rechercher le traitement personnel dans :
• documents de convocation
• documents d'anesthésie, Check List,…</t>
  </si>
  <si>
    <t xml:space="preserve">Recueil organisé selon les modalités ci dessous :
• interrogatoire
• médicaments apportés
• ordonnance
•consultation du Dossier pharmaceutique
Recueil organisé dans l'unité par
• Médecin  
• Interne
• IDE
• Autre : ……………….
</t>
  </si>
  <si>
    <t>Interrogatoire des professionnels
Documents liés à la  conciliation des traitements entrée/sortie</t>
  </si>
  <si>
    <t xml:space="preserve">Procédure de sortie ou de prescription de sortie définissant les modalités particulières pour la sortie : présence des codes barres d'identification du prescripteur et de l'établissement. </t>
  </si>
  <si>
    <r>
      <rPr>
        <b/>
        <sz val="10"/>
        <color indexed="28"/>
        <rFont val="Arial"/>
        <family val="2"/>
      </rPr>
      <t>,</t>
    </r>
    <r>
      <rPr>
        <b/>
        <sz val="10"/>
        <color indexed="9"/>
        <rFont val="Arial"/>
        <family val="2"/>
      </rPr>
      <t>Oui / Non / SO</t>
    </r>
  </si>
  <si>
    <t>Disponibilité de la procédure institutionnelle relative à la gestion du traitement personnel
interrogatoire du prescripteur Visualisation des prescriptions dans les dossiers médicaux
Modalités justifiées sur dossier  patient</t>
  </si>
  <si>
    <t>Cette grille doit impérativement être enregistrée au format excel 97-2003.</t>
  </si>
  <si>
    <t xml:space="preserve">La qualité et la sécurité de la prise en charge médicamenteuse constituent une priorité depuis de nombreuses années. A ce titre, elle représente un des objectifs essentiels du contrat de bon usage signé entre l'établissement de santé et l'Agence Régionale de Santé. </t>
  </si>
  <si>
    <r>
      <t xml:space="preserve">Il revient à la CME de mettre en place une politique formalisée de gestion des risques liés aux soins. Mais, il s’agit surtout pour chaque professionnel de </t>
    </r>
    <r>
      <rPr>
        <b/>
        <sz val="10"/>
        <rFont val="Arial"/>
        <family val="2"/>
      </rPr>
      <t>s’interroger sur sa pratique et sur les risques d’erreurs possibles</t>
    </r>
    <r>
      <rPr>
        <sz val="10"/>
        <rFont val="Arial"/>
        <family val="2"/>
      </rPr>
      <t xml:space="preserve">, afin de permettre la mise en place d’actions correctrices adaptées aux spécificités de l’organisation de chaque établissement.
Dans ce but et pour répondre aux exigences réglementaires demandées aux établissements, un guide d’audits a été élaboré sous l’égide de l’Observatoire du Médicament et des dispositifs médicaux stériles et de l’Innovation Thérapeutique (OMéDIT).
Le présent questionnaire a pour objectif d’aider les professionnels à s’interroger sur leurs pratiques et sur leur perception du risque. L'objectif secondaire est de contribuer à établir une </t>
    </r>
    <r>
      <rPr>
        <b/>
        <sz val="10"/>
        <rFont val="Arial"/>
        <family val="2"/>
      </rPr>
      <t xml:space="preserve">cartographie des risques </t>
    </r>
    <r>
      <rPr>
        <sz val="10"/>
        <rFont val="Arial"/>
        <family val="2"/>
      </rPr>
      <t xml:space="preserve">de la PECM dans l'établissement. </t>
    </r>
  </si>
  <si>
    <t xml:space="preserve">L'outil est constitué de plusieurs questionnaires représentant les principaux processus de la PECM. Il s'adresse aux professionnels concernés par ces processus. 
Cet outil permet à chaque groupe de professionnels d'appréhender la sécurité de ses pratiques au regard de situations ciblées, et d’en connaître les défaillances potentielles compte tenu de leur criticité (gravité et fréquence).
</t>
  </si>
  <si>
    <t>2. Commande par la pharmacie à usage intérieur (PUI)</t>
  </si>
  <si>
    <t>1. Système assurance qualité</t>
  </si>
  <si>
    <t>Personnes ayant participé à l'élaboration de cette grille :</t>
  </si>
  <si>
    <r>
      <t xml:space="preserve">&gt;&gt;Votre Grille d'autoévaluation  -  </t>
    </r>
    <r>
      <rPr>
        <b/>
        <sz val="10"/>
        <color indexed="10"/>
        <rFont val="Arial"/>
        <family val="2"/>
      </rP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"Synthèse".</t>
    </r>
  </si>
  <si>
    <t>La pharmacie possède-t-elle une enceinte de secours ?</t>
  </si>
  <si>
    <t xml:space="preserve">Cette procédure précise t elle : </t>
  </si>
  <si>
    <t>1.2.1</t>
  </si>
  <si>
    <t>1.2.2</t>
  </si>
  <si>
    <t>1.2.3</t>
  </si>
  <si>
    <t>1.2.4</t>
  </si>
  <si>
    <t>1.2.5</t>
  </si>
  <si>
    <t>1.2.6</t>
  </si>
  <si>
    <t>1.2.7</t>
  </si>
  <si>
    <t>1.2.8</t>
  </si>
  <si>
    <t>Existe t il une procédure institutionnelle décrivant les « Recommandations de gestion des produits de santé soumis à la chaîne du froid » mise à jour ?</t>
  </si>
  <si>
    <t>Des formations ou sensibilisation sont ellles proposées sur la chaîne du froid (effets délétères de la chaleur et du froid, moyens de transport, logistique, conduite à tenir en cas de rupture de chaîne du froid) ?</t>
  </si>
  <si>
    <t>A chaque réception, les caisses contenant des PST sont-elles repérées, ouvertes sans délai pour un stockage immédiat?</t>
  </si>
  <si>
    <t>Les clayettes (supports) de rangement sont-elles ajourées ?</t>
  </si>
  <si>
    <t>1.2.9</t>
  </si>
  <si>
    <t>1.2.10</t>
  </si>
  <si>
    <t>1.4.1</t>
  </si>
  <si>
    <t>1.4.2</t>
  </si>
  <si>
    <t>1.4.3</t>
  </si>
  <si>
    <t>1.4.4</t>
  </si>
  <si>
    <t>1.4.5</t>
  </si>
  <si>
    <t>3.4</t>
  </si>
  <si>
    <t>Les PST retournés par le patient sont ils détruits pour éviter tout retour dans le circuit pharmaceutique ?</t>
  </si>
  <si>
    <t>1.5.1</t>
  </si>
  <si>
    <t>1.5.2</t>
  </si>
  <si>
    <t>L’enceinte est-elle équipée d’une alarme visuelle et sonore ?</t>
  </si>
  <si>
    <t>1.2.11</t>
  </si>
  <si>
    <t xml:space="preserve">Biblio : </t>
  </si>
  <si>
    <t>Les médicaments transportés et conservés sous température dirigée sont en forte croissance. En effet, l’évolution des technologies dans l’industrie pharmaceutique a eu pour conséquence l’apparition sur le marché de nouveaux médicaments souvent sensibles aux variations de températures. Ceci concerne essentiellement les vaccins, les médicaments anticancéreux, antidiabétiques, dérivés du sang et ceux issus des biotechnologies. Par ailleurs, leurs circuits de distribution se diversifient, se complexifient et s’allongent en raison notamment de la sortie de la réserve hospitalière de ces produits et de la mondialisation des sites de production.
La réglementation a suivi, elle aussi, cette évolution et, en une décennie, l’importance donnée aux outils de maîtrise de la qualité (analyse de risques, cahier des charges, procédures de validation, de qualification et de contrôlé…) s’est considérablement accrue.</t>
  </si>
  <si>
    <t xml:space="preserve">La PUI utilise t elle des moyens spécifiques pour le respect de la chaîne du froid? Notamment : </t>
  </si>
  <si>
    <t>un accumulateur eutectique est il fourni ?</t>
  </si>
  <si>
    <t>une pochette isotherme est elle fournie ?</t>
  </si>
  <si>
    <t xml:space="preserve">               &gt; Processus Maîtrise de la chaine du froid pour les produits sensibles à la température (PST)
Questionnaire PUI</t>
  </si>
  <si>
    <t>&gt; Processus Maîtrise de la chaine du froid pour 
les produits sensibles à la température (PST) 
Questionnaire PUI</t>
  </si>
  <si>
    <t xml:space="preserve">  &gt; Processus Maîtrise de la chaine du froid pour les produits sensibles à la température (PST)
Questionnaire PUI</t>
  </si>
  <si>
    <t>&gt; Processus Maîtrise de la chaine du froid pour 
les produits sensibles à la température (PST)
Questionnaire PUI</t>
  </si>
  <si>
    <t xml:space="preserve"> &gt; Processus Maîtrise de la chaine du froid pour les produits sensibles à la température (PST)
Questionnaire PUI</t>
  </si>
  <si>
    <t>Cette évaluation est constituée de deux questionnaires : l'un à destination de la pharmacie à usage intérieur (PUI), l'autre à destination des unités de soins (UDS)</t>
  </si>
  <si>
    <t>A chaque réception, les caisses contenant des PST sont-elles vérifiées ? Notamment :</t>
  </si>
  <si>
    <t>L'emplacement de l'enceinte est elle adaptée (éloignée d’une source de chaleur, non exposée directement aux rayons du soleil, écartée du mur)?</t>
  </si>
  <si>
    <t>1.2.12</t>
  </si>
  <si>
    <t>l'archivage des documents de traçabilité (maintenance, entretien, suivi des T°, fiches d'incidents, …)?</t>
  </si>
  <si>
    <t>les spécificités des services SAMU, SMUR, hélicoptère?</t>
  </si>
  <si>
    <t>Existe-t-il une base documentaire mise à jour régulièrement sur les conditions de conservation des PST (info RCP, laboratoire, internet ADIPH etc.)?</t>
  </si>
  <si>
    <t>les modalités de maintenance (contrat avec les services techniques) des réfrigrateurs et congélateurs?</t>
  </si>
  <si>
    <t>les conduites à tenir lors de rupture de la chaine du froid (dont quarantaine jusqu'à prise de décision)?</t>
  </si>
  <si>
    <t>l'évaluation des paramètres en cas de rupture de chaine du froid (durée de l'incident, T° atteinte, principe actif concerné, bénéfice / risque au regard des études de stabilité, délai de réapprovisionnement, coût)?</t>
  </si>
  <si>
    <t>les spécificités de l'HAD?</t>
  </si>
  <si>
    <t>sur les commandes?</t>
  </si>
  <si>
    <t>sur les livraisons?</t>
  </si>
  <si>
    <t>sur la réception?</t>
  </si>
  <si>
    <t>sur le stockage?</t>
  </si>
  <si>
    <t>sur la maintenance?</t>
  </si>
  <si>
    <t>sur l'entretien?</t>
  </si>
  <si>
    <t>Un responsable de la chaine du froid a-t-il été désigné au sein de la pharmacie?</t>
  </si>
  <si>
    <t>1.2.13</t>
  </si>
  <si>
    <t>1.4.6</t>
  </si>
  <si>
    <t>1.4.7</t>
  </si>
  <si>
    <t>Les quantités commandées sont elles adaptées (quantités minimales mais suffisantes), afin de limiter le stock et la durée de conservation à la PUI des PST?</t>
  </si>
  <si>
    <t>Le choix du jour et de l'heure de passage de la commande est-il programmé et optimisé afin de limiter le temps pendant lequel les PST sont hors d’une enceinte thermostatique?</t>
  </si>
  <si>
    <t>2.3</t>
  </si>
  <si>
    <t xml:space="preserve">Evaluez-vous la bonne conservation des PST jusqu’à livraison à la PUI (traçabilité,emballage isotherme adapté, formation des livreurs ...)? </t>
  </si>
  <si>
    <t xml:space="preserve">Un lieu de réception spécifique pour les PST est il identifié à la PUI? </t>
  </si>
  <si>
    <t xml:space="preserve">Un lieu de réception spécifique pour les PST est il identifié en dehors des heures d'ouverture de la PUI? </t>
  </si>
  <si>
    <t>Formez-vous et évaluez-vous les connaissances du personnel qui réceptionne les PST?</t>
  </si>
  <si>
    <t>3.5</t>
  </si>
  <si>
    <t>pour la conformité de l'emballage (absence de choc, propre)?</t>
  </si>
  <si>
    <t>pour le respect des conditions de température lors du transport (si un système d’enregistrement est fourni)?</t>
  </si>
  <si>
    <t>pour la traçabilité des date et heure de la réception et du rangement des PST dans l’enceinte thermostatique?</t>
  </si>
  <si>
    <t>Les modalités de réception des PST pendant ET en dehors des heures d'ouverture de la PUI sont elles définies?</t>
  </si>
  <si>
    <t>pour l'identification de la personne ayant effectué l’opération de réception?</t>
  </si>
  <si>
    <t>4.4</t>
  </si>
  <si>
    <t>Existe-t-il une cartographie de moins de 3 ans des températures sur les zones de stockage des PST dans la PUI (tenant compte du phénomène de saisonnalité : épisode de grand froid et vague de chaleur?</t>
  </si>
  <si>
    <t>pour le dégivrage à périodicité définie?</t>
  </si>
  <si>
    <t>pour le nettoyage mensuel?</t>
  </si>
  <si>
    <t>Existe t-il une gestion des péremptions à périodicité définie?</t>
  </si>
  <si>
    <t>Les emballages tertiaires (cartons, films plastiques, …) sont ils éliminés avant rangement dans l'enceinte?</t>
  </si>
  <si>
    <t>La quantité de PST stockés est elle adaptée (répartition homogène permettant une libre circulation de l'air)?</t>
  </si>
  <si>
    <t>Les PST sont ils rangés à distance des parois et des zones de variation trop importante de T° (porte)?</t>
  </si>
  <si>
    <t>Existe-t-il un système de suivi et d’enregistrement en continu de la température des enceintes frigorifiques de la PUI?</t>
  </si>
  <si>
    <t>Les incidents et les interventions sont-ils notés et archivés ?</t>
  </si>
  <si>
    <t>La prise électrique des réfrigérateurs et congélateurs est-elle identifiée par l’indication « ne pas débrancher »?</t>
  </si>
  <si>
    <t xml:space="preserve">         en cas de déclenchement de l'alarme en dehors des heures d'ouverture de la PUI, le signal est-il renvoyé?</t>
  </si>
  <si>
    <t>permet elle d'être averti en temps réel d'un problème de T° en dehors de +2°C et +8°C ?</t>
  </si>
  <si>
    <t xml:space="preserve">les colis sont ils préparés et laissés en chambre froide jusqu'au moment de la livraison? </t>
  </si>
  <si>
    <t>Les emballages contenant des PST sont ils identifés?</t>
  </si>
  <si>
    <t xml:space="preserve"> des accumulateurs eutectiques (pain de glace, plaque eutectique, bloc réfrigérant, stabilisateur thermique)?</t>
  </si>
  <si>
    <t xml:space="preserve"> des barrières isothermes (glacières, pochettes)?</t>
  </si>
  <si>
    <t>les stabilisateurs sont ils ajoutés uniquement au moment de la livraison (afin qu'ils ne perdent pas d'autonomie)?</t>
  </si>
  <si>
    <t>Une information de la livraison de PST est elle systématiquement donnée au service par la personne chargée de la livraison?</t>
  </si>
  <si>
    <t>Une évaluation sur les délais d'acheminement entre la PUI et les UDS est elle réalisée régulièrement ?</t>
  </si>
  <si>
    <t>Lors de la dispensation au patient, la pharmacie met-elle en place des actions de conseils spécifiques au respect de la chaine du froid des PST sous forme de consignes orales et d’une fiche explicative (transport, stockage, utilisation après ouverture ...)?</t>
  </si>
  <si>
    <t>En cas de remise d'une pochette, l’accumulateur de froid est-il toujours vérifié comme conforme?</t>
  </si>
  <si>
    <t>La PUI est-elle équipée d’une enceinte thermostatique (autre qu’un appareil ménager) à froid ventilé?</t>
  </si>
  <si>
    <t xml:space="preserve">       l'archivage du certificat est-il défini (par la PUI ou par le service technique)?</t>
  </si>
  <si>
    <t>les modalités de commande des PST?</t>
  </si>
  <si>
    <t>les modalités de transport  des PST?</t>
  </si>
  <si>
    <t>les modalités de réception  des PST?</t>
  </si>
  <si>
    <t>les modalités de stockage  des PST?</t>
  </si>
  <si>
    <t>1.2.14</t>
  </si>
  <si>
    <t>Des évaluations régulières du respect de la chaine du froid sont elles réalisées sur la PUI? Notamment:</t>
  </si>
  <si>
    <t xml:space="preserve">Est-ce que vous vous assurez que les fournisseurs utilisent  des emballages portant une signalétique spécifique des produits froids pour permettre un traitement prioritaire ? </t>
  </si>
  <si>
    <t>Lors de la dispensation, le temps d’exposition des PST à une température non-conforme est-il réduit au minimum ? Notamment:</t>
  </si>
  <si>
    <t>Cartographier les températures sur les zones de stockage dans la PUI</t>
  </si>
  <si>
    <t>Eliminer les emballages tertiares avant rangement dans l'enceinte</t>
  </si>
  <si>
    <t xml:space="preserve">           le dispositif de surveillance est-il contrôlé au moins une fois par an (par sonde qualifiée pour étalonnage)?</t>
  </si>
  <si>
    <t>Equiper l'enceinte d'une alarme visuelle et sonore permettant d'être averti en temps réel d'un problème de T° en dehors de +2°C et +8°C</t>
  </si>
  <si>
    <t>Un entretien régulier des enceintes est-il programmé et tracé ? Notamment:</t>
  </si>
  <si>
    <t>Des moyens spécifiques au respect de la chaîne du froid, la pharmacie sont ils fournis lors de la délivrance des PST aux patients  ? Notamment:</t>
  </si>
  <si>
    <t>3.6</t>
  </si>
  <si>
    <t>non</t>
  </si>
  <si>
    <t>Oui / Non / Sans objet</t>
  </si>
  <si>
    <t>Elaborer et diffuser une procédure institutionnelle précisant l'ensemble des modalités  de gestion des PST.</t>
  </si>
  <si>
    <t>Recenser et mettre à disposition une base documentaire sur les conditions de conservation des PST.</t>
  </si>
  <si>
    <t>Organiser des évaluations régulières du respect de la chaîne du froid sur l'ensemble du circuit des PST.</t>
  </si>
  <si>
    <t>Organiser des actions de sensibilisation des professionnels et tracer ces actions.</t>
  </si>
  <si>
    <t>Identifier une personne responsable de la chaîne du froid au sein de la PUI.</t>
  </si>
  <si>
    <t>S'assurer que les PST sont commandés en quantité strictement nécessaire pouir éviter un surstockage. Pour cela, disposer d'une liste, où pour chaque produit en dotation, une quantité minimale et maximale est fixée.</t>
  </si>
  <si>
    <t>S'assurer que les fournisseurs utilisent  des emballages portant une signalétique spécifique des produits froids pour permettre un traitement prioritaire.</t>
  </si>
  <si>
    <t>Identifier les fournisseurs qui ne distinguent pas la livraison des PST des autres médicaments.</t>
  </si>
  <si>
    <t>Identifier un lieu de réception spécifique pour les PST en dehors des heures d'ouverture de la PUI.</t>
  </si>
  <si>
    <t>S'assurer que le lieu de réception spécifique pour les PST est compatible avec les conditions de maintien en température des caisses contenant les PST.</t>
  </si>
  <si>
    <t>Sensibiliser le personnel aux recommandations de gestion des PST.</t>
  </si>
  <si>
    <t>Organiser la réception des PST pour prendre le temps de vérifier les critères de conformité de l'acheminement et de les tracer.</t>
  </si>
  <si>
    <t>Définir les modalités de réception des PST pendant et en dehors des heures d'ouverture de la PUI.</t>
  </si>
  <si>
    <t>Réaliser de façon prériodique une cartographie des températures sur la zone de stockage des PST.</t>
  </si>
  <si>
    <t>Défnir l'archivage du certificat pour garantir la traçabilité</t>
  </si>
  <si>
    <t>Déplacer l'enceinte pour adapter les conditions nécessaires à son bon fonctionnement.</t>
  </si>
  <si>
    <t>Prévoir un autre lieu de stockage pour les produits autres que les PST.</t>
  </si>
  <si>
    <t>Pour garantir une bonne conservation des PST dans l'enceinte thermostatique, tout emballage doit être retiré.</t>
  </si>
  <si>
    <t>Pour garantir une bonne conservation des PST dans l'enceinte thermostatique, la porte ainsi que le bac à légumes ne doivent pas stocker de PST.</t>
  </si>
  <si>
    <t>Pour garantir une bonne conservation des PST dans l'enceinte thermostatique, utiliser des clayettes ajourées pour permettre une bonne circulation de l'air.</t>
  </si>
  <si>
    <t>Equiper les enceintes d’un dispositif de surveillance quotidienne de la température.</t>
  </si>
  <si>
    <t>Organiser le contrôle du  dispositif de surveillance au moins une fois par an.</t>
  </si>
  <si>
    <t>Traçé quotidiennement (manuellement ou par un dispositif automatique), les températures des enceintes frigotifiques.</t>
  </si>
  <si>
    <t>Equiper les enceintes d'une alarme visuelle et sonore, permettant d'être averti en temps réel d'une excursion de température même en cas de coupure de courant.</t>
  </si>
  <si>
    <t>Renvoyer l'alarme en cas de déclenchement n dehors des heures d'ouverture de la PUI.</t>
  </si>
  <si>
    <t>Sensibiliser le personnel de l'UDS à tracer les incidents survenus avec les enceintes thermostatiques et à en informer la PUI.</t>
  </si>
  <si>
    <t>Mettre en place une étiquette identifiée « ne pas débrancher » sur les réfrigérateurs et les congélateurs.</t>
  </si>
  <si>
    <t>Formaliser par une procédure le nettoyage mensuel des enceintes thermostatiques.</t>
  </si>
  <si>
    <t>Formaliser par une procédure le dégivrage des congélateurs.</t>
  </si>
  <si>
    <t>Formaliser par une procédure, avec l'appui de la PUI,  la gestion des péremptions.</t>
  </si>
  <si>
    <t>Utiliser des moyens spécifiques pour le respect de la chaîne du froid.</t>
  </si>
  <si>
    <t>Identifier les emballages contenant des PST pour tout transport hors de la PUI.</t>
  </si>
  <si>
    <t>Ajouter des stabilisateurs de température au moment de la livraison.</t>
  </si>
  <si>
    <t>Informer l'UDS lors de chaque livraison de PST.</t>
  </si>
  <si>
    <t>Réaliser une évaluation diu respect des délais d'achemeninement entre PUI et UDS.</t>
  </si>
  <si>
    <t>Développer des actions de conseils spécifiques au respect de la chaine du froid des PST sous forme de consignes orales et d’une fiche explicative.</t>
  </si>
  <si>
    <t>Fournir une pochette isotherme, par la PUI,  lors de la délivrance des PST aux patients.</t>
  </si>
  <si>
    <t>Fournir un accumulateur eutectique par la PUI lors de la délivrance des PST aux patients.</t>
  </si>
  <si>
    <t>Vérifier la conformité de l'accumulateur de froid à chaque remise au patient.</t>
  </si>
  <si>
    <t>Détruire et tracer les PST retournés par les patients.</t>
  </si>
  <si>
    <t>Modalités à préciser dans la procédure institutionnelle précisant l'ensemble des modalités  de gestion des PST</t>
  </si>
  <si>
    <t>les modalités d'entretien (nettoyage, dégivrage) des réfrigrateurs et/ou congélateurs?</t>
  </si>
  <si>
    <t>Identifiez-vous les fournisseurs qui distinguent la livraison des PST des autres médicaments?</t>
  </si>
  <si>
    <t>la traçabilité à toutes les étapes (précisées ci-dessus)?</t>
  </si>
  <si>
    <t>3.7</t>
  </si>
  <si>
    <t>3.8</t>
  </si>
  <si>
    <t>3.9</t>
  </si>
  <si>
    <t>3. Livraison par les transporteurs et réception par la pharmacie à usage intérieur (PUI)</t>
  </si>
  <si>
    <t>4. Stockage dans la pharmacie à usage intérieur (PUI)</t>
  </si>
  <si>
    <t>Identifier et adapter le lieu de réception spécifique pour les PST à la PUI.</t>
  </si>
  <si>
    <t>3.8.1</t>
  </si>
  <si>
    <t>3.8.2</t>
  </si>
  <si>
    <t>3.8.3</t>
  </si>
  <si>
    <t>3.8.4</t>
  </si>
  <si>
    <t>4.2.1</t>
  </si>
  <si>
    <t>4.2.2</t>
  </si>
  <si>
    <t>4.5</t>
  </si>
  <si>
    <t>4.6</t>
  </si>
  <si>
    <t>4.7</t>
  </si>
  <si>
    <t>4.8</t>
  </si>
  <si>
    <t>4.9</t>
  </si>
  <si>
    <t>4.9.1</t>
  </si>
  <si>
    <t>4.10</t>
  </si>
  <si>
    <t>4.11</t>
  </si>
  <si>
    <t>4.11.1</t>
  </si>
  <si>
    <t>4.11.2</t>
  </si>
  <si>
    <t>4.11.3</t>
  </si>
  <si>
    <t>4.12</t>
  </si>
  <si>
    <t>4.13</t>
  </si>
  <si>
    <t>4.14</t>
  </si>
  <si>
    <t>4.14.1</t>
  </si>
  <si>
    <t>4.14.2</t>
  </si>
  <si>
    <t>4.15</t>
  </si>
  <si>
    <t>4.16</t>
  </si>
  <si>
    <t>L’enceinte est-elle équipée d’un affichage de la température ?</t>
  </si>
  <si>
    <t>Le contenu est-il exclusivement réservé au stockage des PST (ex : pas de denrées alimentaires, liquides biologiques)?</t>
  </si>
  <si>
    <t>5.1</t>
  </si>
  <si>
    <t>5.1.1</t>
  </si>
  <si>
    <t>5.1.2</t>
  </si>
  <si>
    <t>5.2</t>
  </si>
  <si>
    <t>5.3</t>
  </si>
  <si>
    <t>5.3.1</t>
  </si>
  <si>
    <t>5.3.2</t>
  </si>
  <si>
    <t>5.5</t>
  </si>
  <si>
    <t>5.6</t>
  </si>
  <si>
    <t>5. Transport et livraison de la PUI vers les unités de soins (UDS)</t>
  </si>
  <si>
    <t>6. Retrocession</t>
  </si>
  <si>
    <t>6.2.1</t>
  </si>
  <si>
    <t>6.2.2</t>
  </si>
  <si>
    <t>Veiller à identifier lors des commandes, les PST des autres médicaments.</t>
  </si>
  <si>
    <t>Formaliser le jour et l'heure de passage de commande permettant de limiter le temps pendant lequel les PST sont hors d’une enceinte thermostatique, organiser la réception pendant les jours et heures d'ouverture de la PUI.</t>
  </si>
  <si>
    <t>l'archivage du certificat est-il défini (par la PUI ou par le service technique)?</t>
  </si>
  <si>
    <t>un certificat de cartographie est-il validé par un organisme accrédité par le Cofrac?</t>
  </si>
  <si>
    <t>Préparer et laisser les colis contenant des PST en chambre froide jusqu'au moment de la livraison.</t>
  </si>
  <si>
    <t>Fournir aux patients des moyens spécifiques pour garantir le maintien de la température lors de la délivrance des PST</t>
  </si>
  <si>
    <t>Hopital Régional</t>
  </si>
  <si>
    <t>abcd</t>
  </si>
  <si>
    <t>Grilles élaborées à partir des outils "Médieval" de l'OMéDIT Paca Corse</t>
  </si>
  <si>
    <t>Bonnes Pratiques de Distribution (européennes;2014)
Commission mixte SFSTP/AFF:   Guide Pratique: Chaîne du froid du médicament (2008)
Ordre National des Pharmaciens:   Recommandations de gestion des produits de santé soumis à la chaîne du froid entre +2°C et +8°C à l’officine (déc. 2009 et oct. 2012)
AFSSAPS/ANSM: Dossier Conditions climatiques extrêmes et Produits de santé:   Mise au point sur la conservation des médicaments en cas
d’épisode de grand froid (déc. 2009) ; Conservation des médicaments en cas de vague de chaleur (juil.2012);   Réactions anaphylactiques liés aux curares (juil. 2012)</t>
  </si>
  <si>
    <t>les personnes reponsables à chaque étape, de la commande à l'administration des PST?</t>
  </si>
  <si>
    <t>les modalités de retour des PST inutilisés? (de l'unité de soins à la PUI)</t>
  </si>
  <si>
    <t>les modalités de retour des PST inutilisés?  (de l'unité de soins à la PUI)</t>
  </si>
  <si>
    <t>en particulier au personnel pharmaceutique?</t>
  </si>
  <si>
    <t>en particulier au personnel chargé du transport vers les unités de soins?</t>
  </si>
  <si>
    <t>Lors des commandes la PUI est-elle organisée pour différencier les PST des autres médicaments (afin d'avoir une réception différenciée des PST des autres produits)?</t>
  </si>
  <si>
    <t>sur les évènements indésirables?</t>
  </si>
  <si>
    <t>sur les  évènements indésirables?</t>
  </si>
  <si>
    <t xml:space="preserve">un certificat de cartographie est-il éventuellement validé par un organisme accrédité par le Cofrac? </t>
  </si>
  <si>
    <t>Prévoir dans le plan de financement, l'achat d'enceintes thermostatiques à froid ventilé. Si ce n'est pas possible, s'assurer, par une cartographie des températures rigoureuses et des contrôles adaptés, que les médicaments sont bien conservés</t>
  </si>
  <si>
    <t>l'alarme est elle connectée à un système électrique indépendant de celui qui alimente le groupe froid de même que l’enregistreur de température?</t>
  </si>
  <si>
    <t>Identifier une enceinte de secours.  Une seconde enceinte, également qualifiée, présente un intérêt comme système de secours en cas de panne, de nettoyage ou de stockage de quantités  importantes (campagnes de vaccinations…)</t>
  </si>
  <si>
    <t xml:space="preserve">Utiliser  des accumulateurs eutectiques  pour le respect de la chaîne du froid. En cas d'utilisation de blocs réfrigérants dans des caisses isothermes, ceux-ci doivent être placés de telle manière que le médicament n'entre pas en contact direct avec eux. </t>
  </si>
  <si>
    <t>Agnès Bobay Madic, Dominique Guérard, Claudine Hecquard, Sophie Krug, Agathe Perdriel, Guillaume Saint Lorant, Lucile Cochard, Alain Henry, Céline Bouglé</t>
  </si>
  <si>
    <t>Equiper les enceintes d'une alarme visuelle et sonore, permettant d'être averti en temps réel d'une excursion de température même en cas de coupure de courant (alarme sous onduleur).</t>
  </si>
  <si>
    <t>Indiquer sans objet pour réfrigérateur à froid ventilé</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</si>
</sst>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s>
  <fonts count="71">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Calibri"/>
      <family val="2"/>
    </font>
    <font>
      <sz val="10"/>
      <name val="Calibri"/>
      <family val="2"/>
    </font>
    <font>
      <sz val="8"/>
      <name val="Tahoma"/>
      <family val="2"/>
    </font>
    <font>
      <b/>
      <sz val="8"/>
      <name val="Tahoma"/>
      <family val="2"/>
    </font>
    <font>
      <sz val="8"/>
      <name val="Arial"/>
      <family val="2"/>
    </font>
    <font>
      <sz val="36"/>
      <name val="Arial"/>
      <family val="2"/>
    </font>
    <font>
      <sz val="14"/>
      <name val="Arial"/>
      <family val="2"/>
    </font>
    <font>
      <b/>
      <sz val="8"/>
      <name val="Arial"/>
      <family val="2"/>
    </font>
    <font>
      <b/>
      <sz val="10"/>
      <name val="Arial"/>
      <family val="2"/>
    </font>
    <font>
      <b/>
      <sz val="12"/>
      <name val="Arial"/>
      <family val="2"/>
    </font>
    <font>
      <b/>
      <sz val="11"/>
      <name val="Arial"/>
      <family val="2"/>
    </font>
    <font>
      <b/>
      <sz val="10"/>
      <color indexed="10"/>
      <name val="Arial"/>
      <family val="2"/>
    </font>
    <font>
      <b/>
      <u val="single"/>
      <sz val="10"/>
      <color indexed="10"/>
      <name val="Arial"/>
      <family val="2"/>
    </font>
    <font>
      <b/>
      <sz val="8"/>
      <color indexed="56"/>
      <name val="Arial"/>
      <family val="2"/>
    </font>
    <font>
      <b/>
      <sz val="8"/>
      <color indexed="10"/>
      <name val="Arial"/>
      <family val="2"/>
    </font>
    <font>
      <b/>
      <u val="single"/>
      <sz val="8"/>
      <name val="Tahoma"/>
      <family val="2"/>
    </font>
    <font>
      <b/>
      <sz val="10"/>
      <color indexed="9"/>
      <name val="Arial"/>
      <family val="2"/>
    </font>
    <font>
      <b/>
      <sz val="10"/>
      <color indexed="28"/>
      <name val="Arial"/>
      <family val="2"/>
    </font>
    <font>
      <b/>
      <sz val="14"/>
      <name val="Arial"/>
      <family val="2"/>
    </font>
    <font>
      <sz val="9"/>
      <name val="Arial"/>
      <family val="2"/>
    </font>
    <font>
      <strike/>
      <sz val="10"/>
      <name val="Arial"/>
      <family val="2"/>
    </font>
    <font>
      <sz val="10"/>
      <color indexed="8"/>
      <name val="Calibri"/>
      <family val="0"/>
    </font>
    <font>
      <b/>
      <sz val="10"/>
      <color indexed="56"/>
      <name val="Calibri"/>
      <family val="0"/>
    </font>
    <font>
      <sz val="8.45"/>
      <color indexed="8"/>
      <name val="Calibri"/>
      <family val="0"/>
    </font>
    <font>
      <sz val="10"/>
      <color indexed="9"/>
      <name val="Arial"/>
      <family val="2"/>
    </font>
    <font>
      <b/>
      <sz val="14"/>
      <color indexed="9"/>
      <name val="Arial"/>
      <family val="2"/>
    </font>
    <font>
      <sz val="10"/>
      <color indexed="24"/>
      <name val="Arial"/>
      <family val="2"/>
    </font>
    <font>
      <b/>
      <sz val="11"/>
      <color indexed="9"/>
      <name val="Arial"/>
      <family val="2"/>
    </font>
    <font>
      <b/>
      <sz val="10"/>
      <color indexed="24"/>
      <name val="Arial"/>
      <family val="2"/>
    </font>
    <font>
      <sz val="8"/>
      <color indexed="56"/>
      <name val="Arial"/>
      <family val="2"/>
    </font>
    <font>
      <sz val="8"/>
      <color indexed="62"/>
      <name val="Arial"/>
      <family val="2"/>
    </font>
    <font>
      <b/>
      <i/>
      <sz val="8"/>
      <color indexed="10"/>
      <name val="Arial"/>
      <family val="2"/>
    </font>
    <font>
      <b/>
      <sz val="16"/>
      <color indexed="9"/>
      <name val="Arial"/>
      <family val="2"/>
    </font>
    <font>
      <sz val="10"/>
      <color indexed="10"/>
      <name val="Arial"/>
      <family val="2"/>
    </font>
    <font>
      <sz val="10"/>
      <color indexed="8"/>
      <name val="Arial"/>
      <family val="2"/>
    </font>
    <font>
      <b/>
      <sz val="10"/>
      <color indexed="8"/>
      <name val="Arial"/>
      <family val="2"/>
    </font>
    <font>
      <sz val="10"/>
      <color theme="0"/>
      <name val="Arial"/>
      <family val="2"/>
    </font>
    <font>
      <b/>
      <sz val="14"/>
      <color theme="0"/>
      <name val="Arial"/>
      <family val="2"/>
    </font>
    <font>
      <b/>
      <sz val="8"/>
      <color rgb="FF002060"/>
      <name val="Arial"/>
      <family val="2"/>
    </font>
    <font>
      <b/>
      <sz val="10"/>
      <color rgb="FFFF0000"/>
      <name val="Arial"/>
      <family val="2"/>
    </font>
    <font>
      <sz val="10"/>
      <color rgb="FF0070C0"/>
      <name val="Arial"/>
      <family val="2"/>
    </font>
    <font>
      <b/>
      <sz val="11"/>
      <color theme="0"/>
      <name val="Arial"/>
      <family val="2"/>
    </font>
    <font>
      <b/>
      <sz val="10"/>
      <color rgb="FF0070C0"/>
      <name val="Arial"/>
      <family val="2"/>
    </font>
    <font>
      <b/>
      <sz val="10"/>
      <color theme="0"/>
      <name val="Arial"/>
      <family val="2"/>
    </font>
    <font>
      <b/>
      <sz val="10"/>
      <color rgb="FF92D050"/>
      <name val="Arial"/>
      <family val="2"/>
    </font>
    <font>
      <sz val="8"/>
      <color rgb="FF002060"/>
      <name val="Arial"/>
      <family val="2"/>
    </font>
    <font>
      <sz val="8"/>
      <color rgb="FF1F497D"/>
      <name val="Arial"/>
      <family val="2"/>
    </font>
    <font>
      <b/>
      <i/>
      <sz val="8"/>
      <color rgb="FFFF0000"/>
      <name val="Arial"/>
      <family val="2"/>
    </font>
    <font>
      <b/>
      <sz val="16"/>
      <color theme="0"/>
      <name val="Arial"/>
      <family val="2"/>
    </font>
    <font>
      <sz val="10"/>
      <color rgb="FFFF0000"/>
      <name val="Arial"/>
      <family val="2"/>
    </font>
    <font>
      <sz val="8"/>
      <color theme="3"/>
      <name val="Arial"/>
      <family val="2"/>
    </font>
    <font>
      <sz val="10"/>
      <color theme="1"/>
      <name val="Arial"/>
      <family val="2"/>
    </font>
    <font>
      <b/>
      <sz val="10"/>
      <color theme="1"/>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rgb="FF0070C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0000"/>
        <bgColor indexed="64"/>
      </patternFill>
    </fill>
    <fill>
      <patternFill patternType="solid">
        <fgColor theme="5" tint="0.7999799847602844"/>
        <bgColor indexed="64"/>
      </patternFill>
    </fill>
    <fill>
      <patternFill patternType="solid">
        <fgColor theme="0"/>
        <bgColor indexed="64"/>
      </patternFill>
    </fill>
    <fill>
      <patternFill patternType="solid">
        <fgColor theme="9" tint="0.7999799847602844"/>
        <bgColor indexed="64"/>
      </patternFill>
    </fill>
  </fills>
  <borders count="34">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22"/>
      </left>
      <right style="thick">
        <color rgb="FFFF0000"/>
      </right>
      <top style="thin">
        <color indexed="22"/>
      </top>
      <bottom style="thin">
        <color indexed="22"/>
      </bottom>
    </border>
    <border>
      <left style="thick">
        <color rgb="FF0070C0"/>
      </left>
      <right/>
      <top style="thick">
        <color rgb="FF0070C0"/>
      </top>
      <bottom style="thick">
        <color rgb="FF0070C0"/>
      </bottom>
    </border>
    <border>
      <left style="thick">
        <color rgb="FFFF0000"/>
      </left>
      <right style="thick">
        <color rgb="FFFF0000"/>
      </right>
      <top style="thick">
        <color rgb="FFFF0000"/>
      </top>
      <bottom style="thick">
        <color rgb="FFFF0000"/>
      </bottom>
    </border>
    <border>
      <left style="medium"/>
      <right>
        <color indexed="63"/>
      </right>
      <top style="medium"/>
      <bottom style="medium"/>
    </border>
    <border>
      <left style="medium">
        <color theme="1"/>
      </left>
      <right style="medium">
        <color theme="1"/>
      </right>
      <top style="medium">
        <color theme="1"/>
      </top>
      <bottom style="medium">
        <color theme="1"/>
      </bottom>
    </border>
    <border>
      <left style="medium"/>
      <right style="medium"/>
      <top style="medium"/>
      <bottom style="medium"/>
    </border>
    <border>
      <left style="medium">
        <color rgb="FF0070C0"/>
      </left>
      <right style="medium">
        <color rgb="FF0070C0"/>
      </right>
      <top style="medium">
        <color rgb="FF0070C0"/>
      </top>
      <bottom style="medium">
        <color rgb="FF0070C0"/>
      </bottom>
    </border>
    <border>
      <left>
        <color indexed="63"/>
      </left>
      <right style="medium">
        <color rgb="FFFF0000"/>
      </right>
      <top style="medium">
        <color rgb="FFFF0000"/>
      </top>
      <bottom style="medium">
        <color rgb="FFFF0000"/>
      </bottom>
    </border>
    <border>
      <left style="thin"/>
      <right>
        <color indexed="63"/>
      </right>
      <top style="thin"/>
      <bottom style="thin"/>
    </border>
    <border>
      <left>
        <color indexed="63"/>
      </left>
      <right style="thin"/>
      <top style="thin"/>
      <bottom style="thin"/>
    </border>
    <border>
      <left style="thick">
        <color rgb="FFFF0000"/>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color indexed="63"/>
      </left>
      <right>
        <color indexed="63"/>
      </right>
      <top style="thin"/>
      <bottom style="thin"/>
    </border>
    <border>
      <left>
        <color indexed="63"/>
      </left>
      <right>
        <color indexed="63"/>
      </right>
      <top style="thick">
        <color rgb="FFFF0000"/>
      </top>
      <bottom>
        <color indexed="63"/>
      </bottom>
    </border>
    <border>
      <left style="thick">
        <color rgb="FFFF0000"/>
      </left>
      <right/>
      <top/>
      <bottom style="thick">
        <color rgb="FFFF0000"/>
      </bottom>
    </border>
    <border>
      <left>
        <color indexed="63"/>
      </left>
      <right>
        <color indexed="63"/>
      </right>
      <top>
        <color indexed="63"/>
      </top>
      <bottom style="thick">
        <color rgb="FFFF0000"/>
      </bottom>
    </border>
    <border>
      <left style="thick"/>
      <right style="thick">
        <color rgb="FFFF0000"/>
      </right>
      <top style="thick"/>
      <bottom style="thick"/>
    </border>
    <border>
      <left>
        <color indexed="63"/>
      </left>
      <right style="thick">
        <color rgb="FFFF0000"/>
      </right>
      <top>
        <color indexed="63"/>
      </top>
      <bottom style="thick">
        <color rgb="FFFF0000"/>
      </bottom>
    </border>
    <border>
      <left style="thin">
        <color indexed="22"/>
      </left>
      <right style="thick">
        <color rgb="FFFF0000"/>
      </right>
      <top style="thin">
        <color indexed="22"/>
      </top>
      <bottom style="thick">
        <color rgb="FFFF0000"/>
      </bottom>
    </border>
    <border>
      <left>
        <color indexed="63"/>
      </left>
      <right style="thin">
        <color indexed="22"/>
      </right>
      <top>
        <color indexed="63"/>
      </top>
      <bottom>
        <color indexed="63"/>
      </bottom>
    </border>
    <border>
      <left style="thin">
        <color indexed="22"/>
      </left>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19"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311">
    <xf numFmtId="0" fontId="0" fillId="0" borderId="0" xfId="0" applyAlignment="1">
      <alignment/>
    </xf>
    <xf numFmtId="0" fontId="18" fillId="0" borderId="3" xfId="51" applyFont="1" applyFill="1" applyBorder="1" applyAlignment="1" applyProtection="1">
      <alignment horizontal="center" vertical="center" wrapText="1"/>
      <protection locked="0"/>
    </xf>
    <xf numFmtId="0" fontId="54" fillId="24" borderId="0" xfId="0" applyFont="1" applyFill="1" applyAlignment="1">
      <alignment vertical="center" shrinkToFit="1"/>
    </xf>
    <xf numFmtId="0" fontId="54" fillId="0" borderId="0" xfId="0" applyFont="1" applyFill="1" applyAlignment="1">
      <alignment vertical="center" shrinkToFit="1"/>
    </xf>
    <xf numFmtId="0" fontId="23" fillId="0" borderId="0" xfId="0" applyFont="1" applyAlignment="1">
      <alignment/>
    </xf>
    <xf numFmtId="0" fontId="0" fillId="0" borderId="0" xfId="0" applyFill="1" applyAlignment="1">
      <alignment/>
    </xf>
    <xf numFmtId="0" fontId="0" fillId="0" borderId="0" xfId="0" applyFont="1" applyFill="1" applyAlignment="1">
      <alignment/>
    </xf>
    <xf numFmtId="0" fontId="55" fillId="25" borderId="0" xfId="0" applyFont="1" applyFill="1" applyAlignment="1">
      <alignment/>
    </xf>
    <xf numFmtId="0" fontId="0" fillId="26" borderId="0" xfId="0" applyFill="1" applyAlignment="1">
      <alignment/>
    </xf>
    <xf numFmtId="0" fontId="18" fillId="26" borderId="3" xfId="51" applyFont="1" applyFill="1" applyBorder="1" applyAlignment="1" applyProtection="1">
      <alignment horizontal="center" vertical="center" wrapText="1"/>
      <protection locked="0"/>
    </xf>
    <xf numFmtId="0" fontId="0" fillId="26" borderId="0" xfId="0" applyFont="1" applyFill="1" applyAlignment="1">
      <alignment wrapText="1"/>
    </xf>
    <xf numFmtId="0" fontId="0" fillId="0" borderId="10" xfId="0" applyBorder="1" applyAlignment="1">
      <alignment/>
    </xf>
    <xf numFmtId="0" fontId="0" fillId="24" borderId="0" xfId="0" applyFill="1" applyAlignment="1">
      <alignment/>
    </xf>
    <xf numFmtId="0" fontId="55" fillId="24" borderId="0" xfId="0" applyFont="1" applyFill="1" applyAlignment="1">
      <alignment/>
    </xf>
    <xf numFmtId="0" fontId="56" fillId="0" borderId="0" xfId="0" applyFont="1" applyFill="1" applyAlignment="1">
      <alignment/>
    </xf>
    <xf numFmtId="14" fontId="0" fillId="0" borderId="10" xfId="0" applyNumberFormat="1" applyBorder="1" applyAlignment="1">
      <alignment/>
    </xf>
    <xf numFmtId="0" fontId="18" fillId="26" borderId="11" xfId="51" applyFont="1" applyFill="1" applyBorder="1" applyAlignment="1" applyProtection="1">
      <alignment horizontal="center" vertical="center" wrapText="1"/>
      <protection locked="0"/>
    </xf>
    <xf numFmtId="0" fontId="18" fillId="0" borderId="11" xfId="51" applyFont="1" applyFill="1" applyBorder="1" applyAlignment="1" applyProtection="1">
      <alignment horizontal="center" vertical="center" wrapText="1"/>
      <protection locked="0"/>
    </xf>
    <xf numFmtId="0" fontId="55" fillId="27" borderId="0" xfId="0" applyFont="1" applyFill="1" applyAlignment="1">
      <alignment vertical="center"/>
    </xf>
    <xf numFmtId="10" fontId="19" fillId="27" borderId="0" xfId="52" applyNumberFormat="1" applyFont="1" applyFill="1" applyAlignment="1" applyProtection="1">
      <alignment vertical="center"/>
      <protection/>
    </xf>
    <xf numFmtId="0" fontId="0" fillId="0" borderId="0" xfId="0" applyFont="1" applyAlignment="1">
      <alignment horizontal="justify" vertical="center" wrapText="1"/>
    </xf>
    <xf numFmtId="0" fontId="0" fillId="0" borderId="0" xfId="0" applyAlignment="1">
      <alignment horizontal="justify" vertical="center" wrapText="1"/>
    </xf>
    <xf numFmtId="0" fontId="27" fillId="0" borderId="0" xfId="0" applyFont="1" applyAlignment="1">
      <alignment/>
    </xf>
    <xf numFmtId="0" fontId="26" fillId="0" borderId="0" xfId="0" applyFont="1" applyAlignment="1">
      <alignment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0" fillId="0" borderId="12" xfId="0" applyBorder="1" applyAlignment="1">
      <alignment horizontal="center" vertical="center"/>
    </xf>
    <xf numFmtId="0" fontId="57" fillId="0" borderId="13" xfId="0" applyFont="1" applyBorder="1" applyAlignment="1">
      <alignment horizontal="center" vertical="center"/>
    </xf>
    <xf numFmtId="0" fontId="26" fillId="0" borderId="14" xfId="0" applyFont="1" applyBorder="1" applyAlignment="1">
      <alignment vertical="center"/>
    </xf>
    <xf numFmtId="9" fontId="19" fillId="22" borderId="0" xfId="52" applyNumberFormat="1" applyFont="1" applyFill="1" applyAlignment="1" applyProtection="1">
      <alignment vertical="center"/>
      <protection/>
    </xf>
    <xf numFmtId="9" fontId="57" fillId="0" borderId="13" xfId="0" applyNumberFormat="1" applyFont="1" applyBorder="1" applyAlignment="1">
      <alignment horizontal="center" vertical="center"/>
    </xf>
    <xf numFmtId="9" fontId="58" fillId="0" borderId="12" xfId="0" applyNumberFormat="1" applyFont="1" applyFill="1" applyBorder="1" applyAlignment="1">
      <alignment horizontal="center" vertical="center" shrinkToFit="1"/>
    </xf>
    <xf numFmtId="0" fontId="0" fillId="0" borderId="0" xfId="50">
      <alignment/>
      <protection/>
    </xf>
    <xf numFmtId="0" fontId="55" fillId="25" borderId="0" xfId="50" applyFont="1" applyFill="1">
      <alignment/>
      <protection/>
    </xf>
    <xf numFmtId="0" fontId="27" fillId="0" borderId="0" xfId="50" applyFont="1" applyAlignment="1">
      <alignment vertical="center"/>
      <protection/>
    </xf>
    <xf numFmtId="0" fontId="0" fillId="0" borderId="0" xfId="50" applyFont="1" applyAlignment="1">
      <alignment vertical="center"/>
      <protection/>
    </xf>
    <xf numFmtId="0" fontId="0" fillId="0" borderId="0" xfId="50" applyAlignment="1">
      <alignment vertical="center"/>
      <protection/>
    </xf>
    <xf numFmtId="0" fontId="56" fillId="0" borderId="0" xfId="50" applyFont="1" applyFill="1">
      <alignment/>
      <protection/>
    </xf>
    <xf numFmtId="0" fontId="54" fillId="0" borderId="0" xfId="50" applyFont="1" applyFill="1" applyAlignment="1">
      <alignment vertical="center" shrinkToFit="1"/>
      <protection/>
    </xf>
    <xf numFmtId="0" fontId="0" fillId="0" borderId="0" xfId="50" applyFont="1">
      <alignment/>
      <protection/>
    </xf>
    <xf numFmtId="0" fontId="26" fillId="0" borderId="15" xfId="50" applyFont="1" applyBorder="1" applyAlignment="1">
      <alignment horizontal="center" vertical="center"/>
      <protection/>
    </xf>
    <xf numFmtId="0" fontId="59" fillId="24" borderId="0" xfId="50" applyFont="1" applyFill="1" applyAlignment="1">
      <alignment horizontal="left" vertical="center"/>
      <protection/>
    </xf>
    <xf numFmtId="0" fontId="26" fillId="0" borderId="15" xfId="50" applyFont="1" applyBorder="1" applyAlignment="1">
      <alignment horizontal="center"/>
      <protection/>
    </xf>
    <xf numFmtId="0" fontId="0" fillId="0" borderId="0" xfId="50" applyFont="1" applyFill="1">
      <alignment/>
      <protection/>
    </xf>
    <xf numFmtId="0" fontId="26" fillId="0" borderId="16" xfId="50" applyFont="1" applyBorder="1" applyAlignment="1">
      <alignment vertical="center"/>
      <protection/>
    </xf>
    <xf numFmtId="9" fontId="60" fillId="0" borderId="17" xfId="0" applyNumberFormat="1" applyFont="1" applyBorder="1" applyAlignment="1">
      <alignment horizontal="center" vertical="center"/>
    </xf>
    <xf numFmtId="10" fontId="0" fillId="0" borderId="0" xfId="50" applyNumberFormat="1" applyAlignment="1">
      <alignment vertical="center"/>
      <protection/>
    </xf>
    <xf numFmtId="9" fontId="57" fillId="0" borderId="18" xfId="0" applyNumberFormat="1" applyFont="1" applyBorder="1" applyAlignment="1">
      <alignment horizontal="center" vertical="center"/>
    </xf>
    <xf numFmtId="0" fontId="0" fillId="26" borderId="19" xfId="0" applyFill="1" applyBorder="1" applyAlignment="1" applyProtection="1">
      <alignment/>
      <protection locked="0"/>
    </xf>
    <xf numFmtId="0" fontId="0" fillId="26" borderId="20" xfId="0" applyFill="1" applyBorder="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55" fillId="25" borderId="0" xfId="0" applyFont="1" applyFill="1" applyAlignment="1" applyProtection="1">
      <alignment/>
      <protection/>
    </xf>
    <xf numFmtId="0" fontId="55" fillId="24" borderId="0" xfId="0" applyFont="1" applyFill="1" applyAlignment="1" applyProtection="1">
      <alignment horizontal="left" vertical="center"/>
      <protection/>
    </xf>
    <xf numFmtId="0" fontId="54" fillId="24" borderId="0" xfId="0" applyFont="1" applyFill="1" applyAlignment="1" applyProtection="1">
      <alignment vertical="center" shrinkToFit="1"/>
      <protection/>
    </xf>
    <xf numFmtId="0" fontId="54" fillId="0" borderId="0" xfId="0" applyFont="1" applyFill="1" applyAlignment="1" applyProtection="1">
      <alignment vertical="center" shrinkToFit="1"/>
      <protection/>
    </xf>
    <xf numFmtId="0" fontId="55" fillId="0" borderId="0" xfId="0" applyFont="1" applyFill="1" applyAlignment="1" applyProtection="1">
      <alignment horizontal="left" vertical="center"/>
      <protection/>
    </xf>
    <xf numFmtId="0" fontId="0" fillId="25" borderId="0" xfId="0" applyFill="1" applyAlignment="1" applyProtection="1">
      <alignment/>
      <protection/>
    </xf>
    <xf numFmtId="0" fontId="61" fillId="25" borderId="0" xfId="0" applyFont="1" applyFill="1" applyAlignment="1" applyProtection="1">
      <alignment horizontal="center"/>
      <protection/>
    </xf>
    <xf numFmtId="0" fontId="0" fillId="0" borderId="0" xfId="0" applyFont="1" applyAlignment="1" applyProtection="1">
      <alignment/>
      <protection/>
    </xf>
    <xf numFmtId="0" fontId="61" fillId="0" borderId="0" xfId="0" applyFont="1" applyFill="1" applyAlignment="1" applyProtection="1">
      <alignment horizontal="center"/>
      <protection/>
    </xf>
    <xf numFmtId="0" fontId="0" fillId="27" borderId="0" xfId="0" applyFont="1" applyFill="1" applyAlignment="1" applyProtection="1">
      <alignment/>
      <protection/>
    </xf>
    <xf numFmtId="0" fontId="0" fillId="0" borderId="0" xfId="0" applyFont="1" applyAlignment="1" applyProtection="1">
      <alignment/>
      <protection/>
    </xf>
    <xf numFmtId="0" fontId="62" fillId="26" borderId="0" xfId="0" applyFont="1" applyFill="1" applyAlignment="1" applyProtection="1">
      <alignment vertical="center"/>
      <protection/>
    </xf>
    <xf numFmtId="0" fontId="63" fillId="26" borderId="0" xfId="0" applyFont="1" applyFill="1" applyAlignment="1" applyProtection="1">
      <alignment horizontal="justify" vertical="center" wrapText="1"/>
      <protection/>
    </xf>
    <xf numFmtId="0" fontId="0" fillId="26" borderId="0" xfId="0" applyFill="1" applyAlignment="1" applyProtection="1">
      <alignment/>
      <protection/>
    </xf>
    <xf numFmtId="0" fontId="62" fillId="0" borderId="0" xfId="0" applyFont="1" applyFill="1" applyAlignment="1" applyProtection="1">
      <alignment vertical="center"/>
      <protection/>
    </xf>
    <xf numFmtId="0" fontId="0" fillId="0" borderId="0" xfId="0" applyFont="1" applyFill="1" applyAlignment="1" applyProtection="1">
      <alignment/>
      <protection/>
    </xf>
    <xf numFmtId="0" fontId="0" fillId="27" borderId="0" xfId="0" applyFill="1" applyAlignment="1" applyProtection="1">
      <alignment/>
      <protection/>
    </xf>
    <xf numFmtId="0" fontId="62" fillId="0" borderId="0" xfId="0" applyFont="1" applyAlignment="1" applyProtection="1">
      <alignmen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28" borderId="0" xfId="0" applyFont="1" applyFill="1" applyAlignment="1" applyProtection="1">
      <alignment/>
      <protection/>
    </xf>
    <xf numFmtId="0" fontId="0" fillId="28" borderId="0" xfId="0" applyFont="1" applyFill="1" applyBorder="1" applyAlignment="1" applyProtection="1">
      <alignment/>
      <protection/>
    </xf>
    <xf numFmtId="0" fontId="64" fillId="26" borderId="0" xfId="0" applyFont="1" applyFill="1" applyAlignment="1" applyProtection="1">
      <alignment horizontal="justify" vertical="center" wrapText="1"/>
      <protection/>
    </xf>
    <xf numFmtId="0" fontId="0" fillId="28" borderId="0" xfId="0" applyFont="1" applyFill="1" applyAlignment="1" applyProtection="1">
      <alignment/>
      <protection/>
    </xf>
    <xf numFmtId="0" fontId="61" fillId="24" borderId="0" xfId="0" applyFont="1" applyFill="1" applyAlignment="1" applyProtection="1">
      <alignment vertical="center"/>
      <protection/>
    </xf>
    <xf numFmtId="0" fontId="54" fillId="24" borderId="0" xfId="0" applyFont="1" applyFill="1" applyAlignment="1" applyProtection="1">
      <alignment vertical="center"/>
      <protection/>
    </xf>
    <xf numFmtId="0" fontId="0" fillId="0" borderId="0" xfId="0" applyAlignment="1" applyProtection="1">
      <alignment vertical="center"/>
      <protection/>
    </xf>
    <xf numFmtId="0" fontId="26" fillId="26" borderId="0" xfId="0" applyFont="1" applyFill="1" applyAlignment="1" applyProtection="1">
      <alignment horizontal="center"/>
      <protection/>
    </xf>
    <xf numFmtId="0" fontId="0" fillId="26" borderId="20" xfId="0" applyFill="1" applyBorder="1" applyAlignment="1" applyProtection="1">
      <alignment/>
      <protection/>
    </xf>
    <xf numFmtId="0" fontId="0" fillId="0" borderId="10" xfId="50" applyBorder="1" applyAlignment="1">
      <alignment horizontal="right"/>
      <protection/>
    </xf>
    <xf numFmtId="14" fontId="0" fillId="0" borderId="10" xfId="50" applyNumberFormat="1" applyBorder="1" applyAlignment="1">
      <alignment horizontal="right"/>
      <protection/>
    </xf>
    <xf numFmtId="0" fontId="55" fillId="24" borderId="0" xfId="0" applyFont="1" applyFill="1" applyAlignment="1" applyProtection="1">
      <alignment/>
      <protection/>
    </xf>
    <xf numFmtId="0" fontId="24" fillId="24" borderId="0" xfId="0" applyFont="1" applyFill="1" applyAlignment="1" applyProtection="1">
      <alignment/>
      <protection/>
    </xf>
    <xf numFmtId="0" fontId="56" fillId="0" borderId="0" xfId="0" applyFont="1" applyFill="1" applyAlignment="1" applyProtection="1">
      <alignment/>
      <protection/>
    </xf>
    <xf numFmtId="0" fontId="0" fillId="0" borderId="10" xfId="0" applyFont="1" applyFill="1" applyBorder="1" applyAlignment="1" applyProtection="1">
      <alignment/>
      <protection locked="0"/>
    </xf>
    <xf numFmtId="14" fontId="0" fillId="0" borderId="10" xfId="0" applyNumberFormat="1" applyFill="1" applyBorder="1" applyAlignment="1" applyProtection="1">
      <alignment/>
      <protection locked="0"/>
    </xf>
    <xf numFmtId="0" fontId="55" fillId="27" borderId="0" xfId="0" applyFont="1" applyFill="1" applyAlignment="1" applyProtection="1">
      <alignment vertical="center"/>
      <protection/>
    </xf>
    <xf numFmtId="0" fontId="54" fillId="27" borderId="21" xfId="0" applyFont="1" applyFill="1" applyBorder="1" applyAlignment="1" applyProtection="1">
      <alignment vertical="center" shrinkToFit="1"/>
      <protection/>
    </xf>
    <xf numFmtId="0" fontId="61" fillId="27" borderId="22" xfId="0" applyFont="1" applyFill="1" applyBorder="1" applyAlignment="1" applyProtection="1">
      <alignment horizontal="center"/>
      <protection/>
    </xf>
    <xf numFmtId="0" fontId="61" fillId="25" borderId="23" xfId="0" applyFont="1" applyFill="1" applyBorder="1" applyAlignment="1" applyProtection="1">
      <alignment horizontal="center"/>
      <protection/>
    </xf>
    <xf numFmtId="0" fontId="61" fillId="25" borderId="24" xfId="0" applyFont="1" applyFill="1" applyBorder="1" applyAlignment="1" applyProtection="1">
      <alignment horizontal="center"/>
      <protection/>
    </xf>
    <xf numFmtId="0" fontId="61" fillId="0" borderId="23" xfId="0" applyFont="1" applyFill="1" applyBorder="1" applyAlignment="1" applyProtection="1">
      <alignment horizontal="center"/>
      <protection/>
    </xf>
    <xf numFmtId="0" fontId="61" fillId="0" borderId="24" xfId="0" applyFont="1" applyFill="1" applyBorder="1" applyAlignment="1" applyProtection="1">
      <alignment horizontal="center"/>
      <protection/>
    </xf>
    <xf numFmtId="0" fontId="22" fillId="26" borderId="0" xfId="0" applyFont="1" applyFill="1" applyAlignment="1" applyProtection="1">
      <alignment horizontal="justify" vertical="center" wrapText="1"/>
      <protection/>
    </xf>
    <xf numFmtId="0" fontId="26" fillId="26" borderId="0" xfId="0" applyFont="1" applyFill="1" applyAlignment="1" applyProtection="1">
      <alignment horizontal="center" vertical="center"/>
      <protection/>
    </xf>
    <xf numFmtId="0" fontId="22" fillId="26" borderId="23" xfId="0" applyFont="1" applyFill="1" applyBorder="1" applyAlignment="1" applyProtection="1">
      <alignment horizontal="justify" vertical="center" wrapText="1"/>
      <protection/>
    </xf>
    <xf numFmtId="0" fontId="22" fillId="0" borderId="0" xfId="0" applyFont="1" applyFill="1" applyAlignment="1" applyProtection="1">
      <alignment horizontal="justify" vertical="center" wrapText="1"/>
      <protection/>
    </xf>
    <xf numFmtId="0" fontId="26" fillId="0" borderId="0" xfId="0" applyFont="1" applyFill="1" applyAlignment="1" applyProtection="1">
      <alignment horizontal="center" vertical="center"/>
      <protection/>
    </xf>
    <xf numFmtId="0" fontId="22" fillId="0" borderId="23" xfId="0" applyFont="1" applyFill="1" applyBorder="1" applyAlignment="1" applyProtection="1">
      <alignment horizontal="justify" vertical="center" wrapText="1"/>
      <protection/>
    </xf>
    <xf numFmtId="0" fontId="0" fillId="0" borderId="23" xfId="0" applyBorder="1" applyAlignment="1" applyProtection="1">
      <alignment/>
      <protection/>
    </xf>
    <xf numFmtId="0" fontId="0" fillId="0" borderId="24" xfId="0" applyBorder="1" applyAlignment="1" applyProtection="1">
      <alignment/>
      <protection/>
    </xf>
    <xf numFmtId="0" fontId="54" fillId="24" borderId="23" xfId="0" applyFont="1" applyFill="1" applyBorder="1" applyAlignment="1" applyProtection="1">
      <alignment vertical="center" shrinkToFit="1"/>
      <protection/>
    </xf>
    <xf numFmtId="0" fontId="54" fillId="24" borderId="24" xfId="0" applyFont="1" applyFill="1" applyBorder="1" applyAlignment="1" applyProtection="1">
      <alignment vertical="center" shrinkToFit="1"/>
      <protection/>
    </xf>
    <xf numFmtId="0" fontId="54" fillId="0" borderId="23" xfId="0" applyFont="1" applyFill="1" applyBorder="1" applyAlignment="1" applyProtection="1">
      <alignment vertical="center" shrinkToFit="1"/>
      <protection/>
    </xf>
    <xf numFmtId="0" fontId="54" fillId="0" borderId="24" xfId="0" applyFont="1" applyFill="1" applyBorder="1" applyAlignment="1" applyProtection="1">
      <alignment vertical="center" shrinkToFit="1"/>
      <protection/>
    </xf>
    <xf numFmtId="0" fontId="54" fillId="0" borderId="24" xfId="0" applyFont="1" applyBorder="1" applyAlignment="1" applyProtection="1">
      <alignment/>
      <protection/>
    </xf>
    <xf numFmtId="0" fontId="63" fillId="0" borderId="0" xfId="0" applyFont="1" applyFill="1" applyAlignment="1" applyProtection="1">
      <alignment horizontal="justify" vertical="center" wrapText="1"/>
      <protection/>
    </xf>
    <xf numFmtId="0" fontId="25" fillId="0" borderId="0" xfId="0" applyFont="1" applyFill="1" applyAlignment="1" applyProtection="1">
      <alignment horizontal="justify" vertical="center" wrapText="1"/>
      <protection/>
    </xf>
    <xf numFmtId="0" fontId="61" fillId="27" borderId="0" xfId="0" applyFont="1" applyFill="1" applyAlignment="1" applyProtection="1">
      <alignment/>
      <protection/>
    </xf>
    <xf numFmtId="0" fontId="0" fillId="26" borderId="25" xfId="0" applyFill="1" applyBorder="1" applyAlignment="1" applyProtection="1">
      <alignment/>
      <protection/>
    </xf>
    <xf numFmtId="0" fontId="0" fillId="26" borderId="10" xfId="0" applyFill="1" applyBorder="1" applyAlignment="1" applyProtection="1">
      <alignment/>
      <protection locked="0"/>
    </xf>
    <xf numFmtId="0" fontId="57" fillId="0" borderId="0" xfId="0" applyFont="1" applyAlignment="1" applyProtection="1">
      <alignment vertical="center"/>
      <protection/>
    </xf>
    <xf numFmtId="0" fontId="55" fillId="0" borderId="0" xfId="0" applyFont="1" applyFill="1" applyAlignment="1" applyProtection="1">
      <alignment vertical="center"/>
      <protection/>
    </xf>
    <xf numFmtId="9" fontId="27" fillId="0" borderId="16" xfId="50" applyNumberFormat="1" applyFont="1" applyBorder="1" applyAlignment="1">
      <alignment horizontal="right" vertical="center"/>
      <protection/>
    </xf>
    <xf numFmtId="9" fontId="26" fillId="0" borderId="15" xfId="50" applyNumberFormat="1" applyFont="1" applyFill="1" applyBorder="1" applyAlignment="1">
      <alignment horizontal="center" vertical="center" shrinkToFit="1"/>
      <protection/>
    </xf>
    <xf numFmtId="9" fontId="27" fillId="0" borderId="16" xfId="50" applyNumberFormat="1" applyFont="1" applyBorder="1" applyAlignment="1">
      <alignment horizontal="center" vertical="center"/>
      <protection/>
    </xf>
    <xf numFmtId="0" fontId="0" fillId="0" borderId="0" xfId="0" applyFill="1" applyBorder="1" applyAlignment="1" applyProtection="1">
      <alignment/>
      <protection/>
    </xf>
    <xf numFmtId="0" fontId="0" fillId="0" borderId="21" xfId="0" applyFill="1" applyBorder="1" applyAlignment="1" applyProtection="1">
      <alignment/>
      <protection/>
    </xf>
    <xf numFmtId="0" fontId="0" fillId="0" borderId="26" xfId="0" applyFill="1" applyBorder="1" applyAlignment="1" applyProtection="1">
      <alignment/>
      <protection/>
    </xf>
    <xf numFmtId="0" fontId="0" fillId="0" borderId="22" xfId="0" applyFill="1" applyBorder="1" applyAlignment="1" applyProtection="1">
      <alignment/>
      <protection/>
    </xf>
    <xf numFmtId="0" fontId="56" fillId="0" borderId="23" xfId="0" applyFont="1" applyFill="1" applyBorder="1" applyAlignment="1" applyProtection="1">
      <alignment/>
      <protection/>
    </xf>
    <xf numFmtId="0" fontId="56" fillId="0" borderId="27" xfId="0" applyFont="1" applyFill="1" applyBorder="1" applyAlignment="1" applyProtection="1">
      <alignment/>
      <protection/>
    </xf>
    <xf numFmtId="0" fontId="0" fillId="0" borderId="28" xfId="0" applyFill="1" applyBorder="1" applyAlignment="1" applyProtection="1">
      <alignment/>
      <protection/>
    </xf>
    <xf numFmtId="0" fontId="0" fillId="0" borderId="29" xfId="0" applyFont="1" applyFill="1" applyBorder="1" applyAlignment="1" applyProtection="1">
      <alignment/>
      <protection locked="0"/>
    </xf>
    <xf numFmtId="0" fontId="65" fillId="0" borderId="0" xfId="0" applyFont="1" applyFill="1" applyAlignment="1" applyProtection="1">
      <alignment/>
      <protection/>
    </xf>
    <xf numFmtId="0" fontId="0" fillId="0" borderId="30" xfId="0" applyFont="1" applyFill="1" applyBorder="1" applyAlignment="1" applyProtection="1">
      <alignment/>
      <protection/>
    </xf>
    <xf numFmtId="0" fontId="0" fillId="0" borderId="0" xfId="0" applyFont="1" applyFill="1" applyBorder="1" applyAlignment="1" applyProtection="1">
      <alignment/>
      <protection/>
    </xf>
    <xf numFmtId="9" fontId="19" fillId="0" borderId="0" xfId="52" applyNumberFormat="1" applyFont="1" applyFill="1" applyAlignment="1" applyProtection="1">
      <alignment vertical="center"/>
      <protection/>
    </xf>
    <xf numFmtId="0" fontId="61" fillId="0" borderId="24" xfId="0" applyFont="1" applyFill="1" applyBorder="1" applyAlignment="1" applyProtection="1">
      <alignment horizontal="center" vertical="center"/>
      <protection/>
    </xf>
    <xf numFmtId="0" fontId="54" fillId="0" borderId="24" xfId="0" applyFont="1" applyBorder="1" applyAlignment="1" applyProtection="1">
      <alignment vertical="center"/>
      <protection/>
    </xf>
    <xf numFmtId="0" fontId="54" fillId="0" borderId="24" xfId="0" applyFont="1" applyFill="1" applyBorder="1" applyAlignment="1" applyProtection="1">
      <alignment/>
      <protection/>
    </xf>
    <xf numFmtId="0" fontId="0" fillId="24" borderId="0" xfId="0" applyFill="1" applyAlignment="1" applyProtection="1">
      <alignment/>
      <protection/>
    </xf>
    <xf numFmtId="0" fontId="0" fillId="0" borderId="0" xfId="0" applyAlignment="1" applyProtection="1">
      <alignment wrapText="1"/>
      <protection/>
    </xf>
    <xf numFmtId="0" fontId="54" fillId="24" borderId="0" xfId="0" applyFont="1" applyFill="1" applyAlignment="1" applyProtection="1">
      <alignment vertical="center" wrapText="1" shrinkToFit="1"/>
      <protection/>
    </xf>
    <xf numFmtId="0" fontId="54" fillId="0" borderId="0" xfId="0" applyFont="1" applyFill="1" applyAlignment="1" applyProtection="1">
      <alignment vertical="center" wrapText="1" shrinkToFit="1"/>
      <protection/>
    </xf>
    <xf numFmtId="0" fontId="61" fillId="25" borderId="0" xfId="0" applyFont="1" applyFill="1" applyAlignment="1" applyProtection="1">
      <alignment horizontal="center" wrapText="1"/>
      <protection/>
    </xf>
    <xf numFmtId="0" fontId="0" fillId="26" borderId="0" xfId="0" applyFont="1" applyFill="1" applyAlignment="1" applyProtection="1">
      <alignment wrapText="1"/>
      <protection locked="0"/>
    </xf>
    <xf numFmtId="0" fontId="0" fillId="0" borderId="0" xfId="0" applyFont="1" applyAlignment="1" applyProtection="1">
      <alignment wrapText="1"/>
      <protection locked="0"/>
    </xf>
    <xf numFmtId="0" fontId="0" fillId="0" borderId="0" xfId="0" applyAlignment="1" applyProtection="1">
      <alignment wrapText="1"/>
      <protection locked="0"/>
    </xf>
    <xf numFmtId="0" fontId="0" fillId="26" borderId="0" xfId="0" applyFill="1" applyAlignment="1" applyProtection="1">
      <alignment wrapText="1"/>
      <protection locked="0"/>
    </xf>
    <xf numFmtId="0" fontId="54" fillId="24" borderId="0" xfId="0" applyFont="1" applyFill="1" applyAlignment="1" applyProtection="1">
      <alignment vertical="center" wrapText="1"/>
      <protection/>
    </xf>
    <xf numFmtId="0" fontId="0" fillId="26" borderId="0" xfId="0" applyFill="1" applyAlignment="1" applyProtection="1">
      <alignment wrapText="1"/>
      <protection/>
    </xf>
    <xf numFmtId="0" fontId="22" fillId="26" borderId="27" xfId="0" applyFont="1" applyFill="1" applyBorder="1" applyAlignment="1" applyProtection="1">
      <alignment horizontal="justify" vertical="center" wrapText="1"/>
      <protection/>
    </xf>
    <xf numFmtId="0" fontId="18" fillId="26" borderId="31" xfId="51" applyFont="1" applyFill="1" applyBorder="1" applyAlignment="1" applyProtection="1">
      <alignment horizontal="center" vertical="center" wrapText="1"/>
      <protection locked="0"/>
    </xf>
    <xf numFmtId="0" fontId="61" fillId="27" borderId="0" xfId="0" applyFont="1" applyFill="1" applyAlignment="1">
      <alignment horizontal="center"/>
    </xf>
    <xf numFmtId="9" fontId="27" fillId="0" borderId="0" xfId="0" applyNumberFormat="1" applyFont="1" applyAlignment="1">
      <alignment/>
    </xf>
    <xf numFmtId="0" fontId="62" fillId="29" borderId="0" xfId="0" applyFont="1" applyFill="1" applyAlignment="1" applyProtection="1">
      <alignment vertical="center"/>
      <protection/>
    </xf>
    <xf numFmtId="0" fontId="0" fillId="29" borderId="0" xfId="0" applyFill="1" applyAlignment="1" applyProtection="1">
      <alignment/>
      <protection/>
    </xf>
    <xf numFmtId="0" fontId="18" fillId="29" borderId="3" xfId="51" applyFont="1" applyFill="1" applyBorder="1" applyAlignment="1" applyProtection="1">
      <alignment horizontal="center" vertical="center" wrapText="1"/>
      <protection locked="0"/>
    </xf>
    <xf numFmtId="0" fontId="0" fillId="29" borderId="0" xfId="0" applyFill="1" applyAlignment="1" applyProtection="1">
      <alignment wrapText="1"/>
      <protection locked="0"/>
    </xf>
    <xf numFmtId="0" fontId="64" fillId="29" borderId="0" xfId="0" applyFont="1" applyFill="1" applyAlignment="1" applyProtection="1">
      <alignment horizontal="left" vertical="center" wrapText="1" indent="2"/>
      <protection/>
    </xf>
    <xf numFmtId="0" fontId="64" fillId="26" borderId="0" xfId="0" applyFont="1" applyFill="1" applyAlignment="1" applyProtection="1">
      <alignment horizontal="left" vertical="center" wrapText="1" indent="2"/>
      <protection/>
    </xf>
    <xf numFmtId="0" fontId="0" fillId="29" borderId="0" xfId="0" applyFont="1" applyFill="1" applyAlignment="1" applyProtection="1">
      <alignment/>
      <protection/>
    </xf>
    <xf numFmtId="0" fontId="0" fillId="26" borderId="0" xfId="0" applyFont="1" applyFill="1" applyAlignment="1" applyProtection="1">
      <alignment/>
      <protection/>
    </xf>
    <xf numFmtId="0" fontId="0" fillId="29" borderId="0" xfId="0" applyFill="1" applyAlignment="1" applyProtection="1">
      <alignment wrapText="1"/>
      <protection/>
    </xf>
    <xf numFmtId="0" fontId="64" fillId="29" borderId="0" xfId="0" applyFont="1" applyFill="1" applyAlignment="1" applyProtection="1">
      <alignment horizontal="left" vertical="center" wrapText="1"/>
      <protection/>
    </xf>
    <xf numFmtId="0" fontId="0" fillId="26" borderId="0" xfId="0" applyFill="1" applyAlignment="1" applyProtection="1">
      <alignment horizontal="left"/>
      <protection/>
    </xf>
    <xf numFmtId="0" fontId="64" fillId="29" borderId="32" xfId="0" applyFont="1" applyFill="1" applyBorder="1" applyAlignment="1" applyProtection="1">
      <alignment horizontal="left" vertical="center" wrapText="1"/>
      <protection/>
    </xf>
    <xf numFmtId="0" fontId="64" fillId="26" borderId="32" xfId="0" applyFont="1" applyFill="1" applyBorder="1" applyAlignment="1" applyProtection="1">
      <alignment horizontal="left" vertical="center" wrapText="1"/>
      <protection/>
    </xf>
    <xf numFmtId="0" fontId="64" fillId="29" borderId="0" xfId="0" applyFont="1" applyFill="1" applyBorder="1" applyAlignment="1" applyProtection="1">
      <alignment horizontal="left" vertical="center" wrapText="1"/>
      <protection/>
    </xf>
    <xf numFmtId="0" fontId="18" fillId="29" borderId="0" xfId="51" applyFont="1" applyFill="1" applyBorder="1" applyAlignment="1" applyProtection="1">
      <alignment horizontal="center" vertical="center" wrapText="1"/>
      <protection locked="0"/>
    </xf>
    <xf numFmtId="0" fontId="36" fillId="25" borderId="0" xfId="0" applyFont="1" applyFill="1" applyAlignment="1" applyProtection="1">
      <alignment/>
      <protection/>
    </xf>
    <xf numFmtId="0" fontId="0" fillId="24" borderId="0" xfId="0" applyFont="1" applyFill="1" applyAlignment="1" applyProtection="1">
      <alignment vertical="center" shrinkToFit="1"/>
      <protection/>
    </xf>
    <xf numFmtId="0" fontId="0" fillId="0" borderId="0" xfId="0" applyFont="1" applyFill="1" applyAlignment="1" applyProtection="1">
      <alignment vertical="center" shrinkToFit="1"/>
      <protection/>
    </xf>
    <xf numFmtId="0" fontId="0" fillId="28" borderId="0" xfId="0" applyFont="1" applyFill="1" applyBorder="1" applyAlignment="1" applyProtection="1">
      <alignment/>
      <protection/>
    </xf>
    <xf numFmtId="0" fontId="0" fillId="26" borderId="0" xfId="0" applyFont="1" applyFill="1" applyBorder="1" applyAlignment="1" applyProtection="1">
      <alignment/>
      <protection/>
    </xf>
    <xf numFmtId="0" fontId="0" fillId="29" borderId="0" xfId="0" applyFont="1" applyFill="1" applyBorder="1" applyAlignment="1" applyProtection="1">
      <alignment/>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0" fillId="29" borderId="0" xfId="0" applyFill="1" applyAlignment="1">
      <alignment/>
    </xf>
    <xf numFmtId="0" fontId="66" fillId="25" borderId="0" xfId="0" applyFont="1" applyFill="1" applyAlignment="1">
      <alignment horizontal="center" wrapText="1"/>
    </xf>
    <xf numFmtId="0" fontId="0" fillId="29" borderId="0" xfId="0" applyFill="1" applyAlignment="1" applyProtection="1">
      <alignment horizontal="left"/>
      <protection/>
    </xf>
    <xf numFmtId="0" fontId="63" fillId="29" borderId="0" xfId="0" applyFont="1" applyFill="1" applyAlignment="1" applyProtection="1">
      <alignment horizontal="justify" vertical="center" wrapText="1"/>
      <protection/>
    </xf>
    <xf numFmtId="0" fontId="63" fillId="26" borderId="32" xfId="0" applyFont="1" applyFill="1" applyBorder="1" applyAlignment="1" applyProtection="1">
      <alignment horizontal="left" vertical="center" wrapText="1" indent="2"/>
      <protection/>
    </xf>
    <xf numFmtId="0" fontId="64" fillId="29" borderId="0" xfId="0" applyFont="1" applyFill="1" applyAlignment="1" applyProtection="1">
      <alignment horizontal="left" vertical="center" wrapText="1"/>
      <protection/>
    </xf>
    <xf numFmtId="0" fontId="64" fillId="26" borderId="0" xfId="0" applyFont="1" applyFill="1" applyAlignment="1" applyProtection="1">
      <alignment horizontal="left" vertical="center" wrapText="1"/>
      <protection/>
    </xf>
    <xf numFmtId="0" fontId="64" fillId="26" borderId="32" xfId="0" applyFont="1" applyFill="1" applyBorder="1" applyAlignment="1" applyProtection="1">
      <alignment horizontal="left" vertical="center" wrapText="1"/>
      <protection/>
    </xf>
    <xf numFmtId="0" fontId="63" fillId="26" borderId="32" xfId="0" applyFont="1" applyFill="1" applyBorder="1" applyAlignment="1" applyProtection="1">
      <alignment vertical="center" wrapText="1"/>
      <protection/>
    </xf>
    <xf numFmtId="0" fontId="64" fillId="26" borderId="0" xfId="0" applyFont="1" applyFill="1" applyAlignment="1" applyProtection="1">
      <alignment horizontal="left" vertical="center" wrapText="1" indent="2"/>
      <protection/>
    </xf>
    <xf numFmtId="0" fontId="64" fillId="29" borderId="0" xfId="0" applyFont="1" applyFill="1" applyAlignment="1" applyProtection="1">
      <alignment horizontal="left" vertical="center" wrapText="1" indent="2"/>
      <protection/>
    </xf>
    <xf numFmtId="0" fontId="64" fillId="29" borderId="32" xfId="0" applyFont="1" applyFill="1" applyBorder="1" applyAlignment="1" applyProtection="1">
      <alignment horizontal="left" vertical="center" wrapText="1" indent="2"/>
      <protection/>
    </xf>
    <xf numFmtId="0" fontId="64" fillId="26" borderId="0" xfId="0" applyFont="1" applyFill="1" applyAlignment="1" applyProtection="1">
      <alignment horizontal="left" vertical="center" wrapText="1"/>
      <protection/>
    </xf>
    <xf numFmtId="0" fontId="63" fillId="29" borderId="0" xfId="0" applyFont="1" applyFill="1" applyAlignment="1" applyProtection="1">
      <alignment horizontal="left" vertical="center" wrapText="1" indent="2"/>
      <protection/>
    </xf>
    <xf numFmtId="0" fontId="63" fillId="26" borderId="0" xfId="0" applyFont="1" applyFill="1" applyAlignment="1" applyProtection="1">
      <alignment horizontal="left" vertical="center" wrapText="1" indent="2"/>
      <protection/>
    </xf>
    <xf numFmtId="0" fontId="63" fillId="26" borderId="32" xfId="0" applyFont="1" applyFill="1" applyBorder="1" applyAlignment="1" applyProtection="1">
      <alignment horizontal="left" vertical="center" wrapText="1" indent="2"/>
      <protection/>
    </xf>
    <xf numFmtId="0" fontId="63" fillId="26" borderId="32" xfId="0" applyFont="1" applyFill="1" applyBorder="1" applyAlignment="1" applyProtection="1">
      <alignment vertical="center" wrapText="1"/>
      <protection/>
    </xf>
    <xf numFmtId="0" fontId="63" fillId="29" borderId="32" xfId="0" applyFont="1" applyFill="1" applyBorder="1" applyAlignment="1" applyProtection="1">
      <alignment vertical="center" wrapText="1"/>
      <protection/>
    </xf>
    <xf numFmtId="0" fontId="0" fillId="0" borderId="0" xfId="0" applyFont="1" applyFill="1" applyAlignment="1" applyProtection="1">
      <alignment wrapText="1"/>
      <protection locked="0"/>
    </xf>
    <xf numFmtId="0" fontId="64" fillId="0" borderId="0" xfId="0" applyFont="1" applyFill="1" applyAlignment="1" applyProtection="1">
      <alignment horizontal="left" vertical="center" wrapText="1"/>
      <protection/>
    </xf>
    <xf numFmtId="0" fontId="64" fillId="0" borderId="0" xfId="0" applyFont="1" applyFill="1" applyAlignment="1" applyProtection="1">
      <alignment horizontal="left" vertical="center" wrapText="1" indent="2"/>
      <protection/>
    </xf>
    <xf numFmtId="0" fontId="64" fillId="0" borderId="0" xfId="0" applyFont="1" applyFill="1" applyAlignment="1" applyProtection="1">
      <alignment horizontal="justify" vertical="center" wrapText="1"/>
      <protection/>
    </xf>
    <xf numFmtId="0" fontId="64" fillId="0" borderId="0" xfId="0" applyFont="1" applyFill="1" applyBorder="1" applyAlignment="1" applyProtection="1">
      <alignment horizontal="left" vertical="center" wrapText="1"/>
      <protection/>
    </xf>
    <xf numFmtId="0" fontId="0" fillId="0" borderId="0" xfId="0" applyFill="1" applyAlignment="1" applyProtection="1">
      <alignment wrapText="1"/>
      <protection/>
    </xf>
    <xf numFmtId="0" fontId="64" fillId="0" borderId="0" xfId="0" applyFont="1" applyFill="1" applyAlignment="1" applyProtection="1">
      <alignment horizontal="left" vertical="center" wrapText="1" indent="2"/>
      <protection/>
    </xf>
    <xf numFmtId="0" fontId="64" fillId="26" borderId="0" xfId="0" applyFont="1" applyFill="1" applyAlignment="1" applyProtection="1">
      <alignment horizontal="left" vertical="center" wrapText="1"/>
      <protection/>
    </xf>
    <xf numFmtId="0" fontId="64" fillId="26" borderId="0" xfId="0" applyFont="1" applyFill="1" applyAlignment="1" applyProtection="1">
      <alignment horizontal="left" vertical="center" wrapText="1" indent="2"/>
      <protection/>
    </xf>
    <xf numFmtId="0" fontId="64" fillId="0" borderId="0" xfId="0" applyFont="1" applyFill="1" applyAlignment="1" applyProtection="1">
      <alignment horizontal="left" vertical="center" wrapText="1"/>
      <protection/>
    </xf>
    <xf numFmtId="0" fontId="63" fillId="26" borderId="0" xfId="0" applyFont="1" applyFill="1" applyAlignment="1" applyProtection="1">
      <alignment horizontal="left" vertical="center" wrapText="1" indent="2"/>
      <protection/>
    </xf>
    <xf numFmtId="0" fontId="63" fillId="26" borderId="32" xfId="0" applyFont="1" applyFill="1" applyBorder="1" applyAlignment="1" applyProtection="1">
      <alignment horizontal="left" vertical="center" wrapText="1" indent="2"/>
      <protection/>
    </xf>
    <xf numFmtId="0" fontId="63" fillId="26" borderId="32" xfId="0" applyFont="1" applyFill="1" applyBorder="1" applyAlignment="1" applyProtection="1">
      <alignment vertical="center" wrapText="1"/>
      <protection/>
    </xf>
    <xf numFmtId="0" fontId="63" fillId="29" borderId="0" xfId="0" applyFont="1" applyFill="1" applyAlignment="1" applyProtection="1">
      <alignment horizontal="left" vertical="center" wrapText="1" indent="2"/>
      <protection/>
    </xf>
    <xf numFmtId="0" fontId="63" fillId="29" borderId="32" xfId="0" applyFont="1" applyFill="1" applyBorder="1" applyAlignment="1" applyProtection="1">
      <alignment vertical="center" wrapText="1"/>
      <protection/>
    </xf>
    <xf numFmtId="0" fontId="0" fillId="29" borderId="0" xfId="0" applyFont="1" applyFill="1" applyAlignment="1" applyProtection="1">
      <alignment wrapText="1"/>
      <protection locked="0"/>
    </xf>
    <xf numFmtId="0" fontId="64" fillId="0" borderId="33" xfId="0" applyFont="1" applyFill="1" applyBorder="1" applyAlignment="1" applyProtection="1">
      <alignment vertical="center" wrapText="1"/>
      <protection/>
    </xf>
    <xf numFmtId="0" fontId="64" fillId="0" borderId="32" xfId="0" applyFont="1" applyFill="1" applyBorder="1" applyAlignment="1" applyProtection="1">
      <alignment vertical="center" wrapText="1"/>
      <protection/>
    </xf>
    <xf numFmtId="0" fontId="64" fillId="26" borderId="33" xfId="0" applyFont="1" applyFill="1" applyBorder="1" applyAlignment="1" applyProtection="1">
      <alignment vertical="center" wrapText="1"/>
      <protection/>
    </xf>
    <xf numFmtId="0" fontId="64" fillId="26" borderId="32" xfId="0" applyFont="1" applyFill="1" applyBorder="1" applyAlignment="1" applyProtection="1">
      <alignment vertical="center" wrapText="1"/>
      <protection/>
    </xf>
    <xf numFmtId="0" fontId="0" fillId="26" borderId="0" xfId="0" applyFont="1" applyFill="1" applyAlignment="1" applyProtection="1">
      <alignment horizontal="right"/>
      <protection/>
    </xf>
    <xf numFmtId="0" fontId="0" fillId="29" borderId="0" xfId="0" applyFont="1" applyFill="1" applyAlignment="1" applyProtection="1">
      <alignment horizontal="right"/>
      <protection/>
    </xf>
    <xf numFmtId="0" fontId="0" fillId="0" borderId="0" xfId="0" applyFont="1" applyAlignment="1" applyProtection="1">
      <alignment horizontal="right"/>
      <protection/>
    </xf>
    <xf numFmtId="0" fontId="64" fillId="26" borderId="32" xfId="0" applyFont="1" applyFill="1" applyBorder="1" applyAlignment="1" applyProtection="1">
      <alignment horizontal="left" vertical="center" wrapText="1"/>
      <protection/>
    </xf>
    <xf numFmtId="0" fontId="64" fillId="26" borderId="0" xfId="0" applyFont="1" applyFill="1" applyAlignment="1" applyProtection="1">
      <alignment horizontal="left" vertical="center" wrapText="1" indent="2"/>
      <protection/>
    </xf>
    <xf numFmtId="0" fontId="67" fillId="0" borderId="0" xfId="0" applyFont="1" applyFill="1" applyAlignment="1" applyProtection="1">
      <alignment vertical="center" shrinkToFit="1"/>
      <protection/>
    </xf>
    <xf numFmtId="9" fontId="19" fillId="29" borderId="0" xfId="52" applyNumberFormat="1" applyFont="1" applyFill="1" applyAlignment="1" applyProtection="1">
      <alignment vertical="center"/>
      <protection/>
    </xf>
    <xf numFmtId="0" fontId="0" fillId="29" borderId="0" xfId="0" applyFont="1" applyFill="1" applyAlignment="1" applyProtection="1">
      <alignment vertical="center" shrinkToFit="1"/>
      <protection/>
    </xf>
    <xf numFmtId="9" fontId="0" fillId="29" borderId="0" xfId="0" applyNumberFormat="1" applyFont="1" applyFill="1" applyAlignment="1" applyProtection="1">
      <alignment/>
      <protection/>
    </xf>
    <xf numFmtId="0" fontId="0" fillId="29" borderId="0" xfId="0" applyFont="1" applyFill="1" applyAlignment="1" applyProtection="1">
      <alignment vertical="center"/>
      <protection/>
    </xf>
    <xf numFmtId="0" fontId="37" fillId="0" borderId="0" xfId="0" applyFont="1" applyFill="1" applyBorder="1" applyAlignment="1" applyProtection="1">
      <alignment horizontal="center" vertical="center" wrapText="1"/>
      <protection/>
    </xf>
    <xf numFmtId="0" fontId="37" fillId="26" borderId="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protection/>
    </xf>
    <xf numFmtId="0" fontId="37" fillId="26" borderId="0" xfId="0" applyFont="1" applyFill="1" applyBorder="1" applyAlignment="1" applyProtection="1">
      <alignment horizontal="center"/>
      <protection/>
    </xf>
    <xf numFmtId="0" fontId="37" fillId="29" borderId="0" xfId="0" applyFont="1" applyFill="1" applyBorder="1" applyAlignment="1" applyProtection="1">
      <alignment horizontal="center" vertical="center" wrapText="1"/>
      <protection/>
    </xf>
    <xf numFmtId="0" fontId="37" fillId="29" borderId="0" xfId="0" applyFont="1" applyFill="1" applyBorder="1" applyAlignment="1" applyProtection="1">
      <alignment horizontal="center"/>
      <protection/>
    </xf>
    <xf numFmtId="0" fontId="54" fillId="0" borderId="0" xfId="0" applyFont="1" applyAlignment="1" applyProtection="1">
      <alignment/>
      <protection/>
    </xf>
    <xf numFmtId="0" fontId="61" fillId="25" borderId="0" xfId="0" applyFont="1" applyFill="1" applyAlignment="1" applyProtection="1">
      <alignment horizontal="center" vertical="center" wrapText="1"/>
      <protection/>
    </xf>
    <xf numFmtId="0" fontId="0" fillId="0" borderId="0" xfId="0" applyAlignment="1">
      <alignment wrapText="1"/>
    </xf>
    <xf numFmtId="0" fontId="26" fillId="29" borderId="0" xfId="0" applyFont="1" applyFill="1" applyAlignment="1">
      <alignment horizontal="center" vertical="center" wrapText="1"/>
    </xf>
    <xf numFmtId="0" fontId="38" fillId="30" borderId="0" xfId="0" applyFont="1" applyFill="1" applyAlignment="1" applyProtection="1">
      <alignment/>
      <protection/>
    </xf>
    <xf numFmtId="0" fontId="38" fillId="30" borderId="0" xfId="0" applyFont="1" applyFill="1" applyAlignment="1">
      <alignment/>
    </xf>
    <xf numFmtId="0" fontId="64" fillId="0" borderId="0" xfId="0" applyFont="1" applyFill="1" applyAlignment="1" applyProtection="1">
      <alignment horizontal="left" vertical="center" wrapText="1"/>
      <protection/>
    </xf>
    <xf numFmtId="0" fontId="64" fillId="26" borderId="0" xfId="0" applyFont="1" applyFill="1" applyAlignment="1" applyProtection="1">
      <alignment horizontal="left" vertical="center" wrapText="1"/>
      <protection/>
    </xf>
    <xf numFmtId="0" fontId="64" fillId="26" borderId="32" xfId="0" applyFont="1" applyFill="1" applyBorder="1" applyAlignment="1" applyProtection="1">
      <alignment horizontal="left" vertical="center" wrapText="1"/>
      <protection/>
    </xf>
    <xf numFmtId="0" fontId="63" fillId="29" borderId="0" xfId="0" applyFont="1" applyFill="1" applyAlignment="1" applyProtection="1">
      <alignment vertical="center" wrapText="1"/>
      <protection/>
    </xf>
    <xf numFmtId="0" fontId="64" fillId="29" borderId="0" xfId="0" applyFont="1" applyFill="1" applyAlignment="1" applyProtection="1">
      <alignment horizontal="left" vertical="center" wrapText="1"/>
      <protection/>
    </xf>
    <xf numFmtId="0" fontId="64" fillId="29" borderId="32" xfId="0" applyFont="1" applyFill="1" applyBorder="1" applyAlignment="1" applyProtection="1">
      <alignment horizontal="left" vertical="center" wrapText="1"/>
      <protection/>
    </xf>
    <xf numFmtId="0" fontId="64" fillId="29" borderId="0" xfId="0" applyFont="1" applyFill="1" applyAlignment="1" applyProtection="1">
      <alignment horizontal="left" vertical="center" wrapText="1" indent="2"/>
      <protection/>
    </xf>
    <xf numFmtId="0" fontId="64" fillId="29" borderId="32" xfId="0" applyFont="1" applyFill="1" applyBorder="1" applyAlignment="1" applyProtection="1">
      <alignment horizontal="left" vertical="center" wrapText="1" indent="2"/>
      <protection/>
    </xf>
    <xf numFmtId="0" fontId="64" fillId="26" borderId="0" xfId="0" applyFont="1" applyFill="1" applyAlignment="1" applyProtection="1">
      <alignment horizontal="left" vertical="center" wrapText="1" indent="2"/>
      <protection/>
    </xf>
    <xf numFmtId="0" fontId="18" fillId="0" borderId="0" xfId="0" applyFont="1" applyAlignment="1">
      <alignment wrapText="1"/>
    </xf>
    <xf numFmtId="0" fontId="18" fillId="29" borderId="0" xfId="0" applyFont="1" applyFill="1" applyAlignment="1">
      <alignment horizontal="center" vertical="center" wrapText="1"/>
    </xf>
    <xf numFmtId="0" fontId="18" fillId="24" borderId="0" xfId="0" applyFont="1" applyFill="1" applyAlignment="1" applyProtection="1">
      <alignment vertical="center" wrapText="1" shrinkToFit="1"/>
      <protection/>
    </xf>
    <xf numFmtId="0" fontId="0" fillId="0" borderId="0" xfId="0" applyAlignment="1">
      <alignment vertical="center"/>
    </xf>
    <xf numFmtId="0" fontId="61" fillId="25" borderId="0" xfId="0" applyFont="1" applyFill="1" applyAlignment="1">
      <alignment horizontal="center" vertical="center"/>
    </xf>
    <xf numFmtId="0" fontId="22" fillId="26" borderId="0" xfId="0" applyFont="1" applyFill="1" applyAlignment="1">
      <alignment vertical="center" wrapText="1"/>
    </xf>
    <xf numFmtId="0" fontId="22" fillId="0" borderId="0" xfId="0" applyFont="1" applyAlignment="1" applyProtection="1">
      <alignment vertical="center" wrapText="1"/>
      <protection/>
    </xf>
    <xf numFmtId="0" fontId="22" fillId="0" borderId="0" xfId="0" applyFont="1" applyAlignment="1" applyProtection="1">
      <alignment vertical="center"/>
      <protection/>
    </xf>
    <xf numFmtId="0" fontId="22" fillId="26" borderId="0" xfId="0" applyFont="1" applyFill="1" applyAlignment="1" applyProtection="1">
      <alignment vertical="center" wrapText="1"/>
      <protection/>
    </xf>
    <xf numFmtId="0" fontId="22" fillId="26" borderId="0" xfId="0" applyFont="1" applyFill="1" applyAlignment="1" applyProtection="1">
      <alignment vertical="center"/>
      <protection/>
    </xf>
    <xf numFmtId="0" fontId="22" fillId="29" borderId="0" xfId="0" applyFont="1" applyFill="1" applyAlignment="1">
      <alignment vertical="center" wrapText="1"/>
    </xf>
    <xf numFmtId="0" fontId="22" fillId="29" borderId="0" xfId="0" applyFont="1" applyFill="1" applyAlignment="1" applyProtection="1">
      <alignment vertical="center" wrapText="1"/>
      <protection/>
    </xf>
    <xf numFmtId="0" fontId="22" fillId="29" borderId="0" xfId="0" applyFont="1" applyFill="1" applyAlignment="1" applyProtection="1">
      <alignment vertical="center"/>
      <protection/>
    </xf>
    <xf numFmtId="0" fontId="64" fillId="26" borderId="0" xfId="0" applyFont="1" applyFill="1" applyBorder="1" applyAlignment="1" applyProtection="1">
      <alignment vertical="center" wrapText="1"/>
      <protection/>
    </xf>
    <xf numFmtId="0" fontId="0" fillId="25" borderId="0" xfId="0" applyFill="1" applyAlignment="1" applyProtection="1">
      <alignment vertical="center"/>
      <protection/>
    </xf>
    <xf numFmtId="0" fontId="0" fillId="25" borderId="0" xfId="0" applyFill="1" applyAlignment="1">
      <alignment vertical="center"/>
    </xf>
    <xf numFmtId="0" fontId="0" fillId="0" borderId="0" xfId="0" applyFont="1" applyAlignment="1" applyProtection="1">
      <alignment vertical="center"/>
      <protection/>
    </xf>
    <xf numFmtId="0" fontId="0" fillId="0" borderId="0" xfId="0" applyFill="1" applyAlignment="1">
      <alignment vertical="center"/>
    </xf>
    <xf numFmtId="0" fontId="63" fillId="29" borderId="0" xfId="0" applyFont="1" applyFill="1" applyBorder="1" applyAlignment="1" applyProtection="1">
      <alignment vertical="center" wrapText="1"/>
      <protection/>
    </xf>
    <xf numFmtId="0" fontId="0" fillId="29" borderId="0" xfId="0" applyFill="1" applyAlignment="1" applyProtection="1">
      <alignment vertical="center"/>
      <protection/>
    </xf>
    <xf numFmtId="0" fontId="38" fillId="29" borderId="0" xfId="0" applyFont="1" applyFill="1" applyAlignment="1" applyProtection="1">
      <alignment/>
      <protection/>
    </xf>
    <xf numFmtId="0" fontId="0" fillId="0" borderId="0" xfId="0" applyFont="1" applyAlignment="1">
      <alignment wrapText="1"/>
    </xf>
    <xf numFmtId="0" fontId="0" fillId="0" borderId="0" xfId="0" applyFont="1" applyAlignment="1">
      <alignment/>
    </xf>
    <xf numFmtId="0" fontId="64" fillId="29" borderId="0" xfId="0" applyFont="1" applyFill="1" applyAlignment="1" applyProtection="1">
      <alignment horizontal="left" vertical="center" wrapText="1" indent="2"/>
      <protection/>
    </xf>
    <xf numFmtId="0" fontId="63" fillId="26" borderId="0" xfId="0" applyFont="1" applyFill="1" applyAlignment="1" applyProtection="1">
      <alignment horizontal="left" vertical="center" wrapText="1" indent="2"/>
      <protection/>
    </xf>
    <xf numFmtId="0" fontId="68" fillId="0" borderId="0" xfId="0" applyFont="1" applyFill="1" applyAlignment="1" applyProtection="1">
      <alignment horizontal="left" vertical="center" wrapText="1" indent="1"/>
      <protection/>
    </xf>
    <xf numFmtId="0" fontId="69" fillId="0" borderId="0" xfId="0" applyFont="1" applyAlignment="1">
      <alignment vertical="center" wrapText="1"/>
    </xf>
    <xf numFmtId="0" fontId="70" fillId="25" borderId="0" xfId="0" applyFont="1" applyFill="1" applyAlignment="1">
      <alignment/>
    </xf>
    <xf numFmtId="0" fontId="69" fillId="24" borderId="0" xfId="0" applyFont="1" applyFill="1" applyAlignment="1">
      <alignment vertical="center" wrapText="1" shrinkToFit="1"/>
    </xf>
    <xf numFmtId="0" fontId="69" fillId="0" borderId="0" xfId="0" applyFont="1" applyFill="1" applyAlignment="1">
      <alignment vertical="center" wrapText="1" shrinkToFit="1"/>
    </xf>
    <xf numFmtId="0" fontId="69" fillId="0" borderId="0" xfId="0" applyFont="1" applyFill="1" applyAlignment="1">
      <alignment vertical="center" wrapText="1"/>
    </xf>
    <xf numFmtId="0" fontId="69" fillId="29" borderId="0" xfId="0" applyFont="1" applyFill="1" applyAlignment="1">
      <alignment vertical="center" wrapText="1"/>
    </xf>
    <xf numFmtId="0" fontId="55" fillId="25" borderId="0" xfId="0" applyFont="1" applyFill="1" applyAlignment="1" applyProtection="1">
      <alignment horizontal="center" vertical="center" wrapText="1"/>
      <protection/>
    </xf>
    <xf numFmtId="0" fontId="64" fillId="29" borderId="0" xfId="0" applyFont="1" applyFill="1" applyAlignment="1" applyProtection="1">
      <alignment horizontal="left" vertical="center" wrapText="1"/>
      <protection/>
    </xf>
    <xf numFmtId="0" fontId="64" fillId="29" borderId="32" xfId="0" applyFont="1" applyFill="1" applyBorder="1" applyAlignment="1" applyProtection="1">
      <alignment horizontal="left" vertical="center" wrapText="1"/>
      <protection/>
    </xf>
    <xf numFmtId="0" fontId="64" fillId="0" borderId="0" xfId="0" applyFont="1" applyFill="1" applyAlignment="1" applyProtection="1">
      <alignment horizontal="left" vertical="center" wrapText="1"/>
      <protection/>
    </xf>
    <xf numFmtId="0" fontId="64" fillId="0" borderId="32" xfId="0" applyFont="1" applyFill="1" applyBorder="1" applyAlignment="1" applyProtection="1">
      <alignment horizontal="left" vertical="center" wrapText="1"/>
      <protection/>
    </xf>
    <xf numFmtId="0" fontId="64" fillId="29" borderId="0" xfId="0" applyFont="1" applyFill="1" applyAlignment="1" applyProtection="1">
      <alignment horizontal="left" vertical="center" wrapText="1" indent="2"/>
      <protection/>
    </xf>
    <xf numFmtId="0" fontId="64" fillId="29" borderId="32" xfId="0" applyFont="1" applyFill="1" applyBorder="1" applyAlignment="1" applyProtection="1">
      <alignment horizontal="left" vertical="center" wrapText="1" indent="2"/>
      <protection/>
    </xf>
    <xf numFmtId="0" fontId="64" fillId="26" borderId="0" xfId="0" applyFont="1" applyFill="1" applyAlignment="1" applyProtection="1">
      <alignment horizontal="left" vertical="center" wrapText="1" indent="2"/>
      <protection/>
    </xf>
    <xf numFmtId="0" fontId="64" fillId="26" borderId="32" xfId="0" applyFont="1" applyFill="1" applyBorder="1" applyAlignment="1" applyProtection="1">
      <alignment horizontal="left" vertical="center" wrapText="1" indent="2"/>
      <protection/>
    </xf>
    <xf numFmtId="0" fontId="64" fillId="26" borderId="0" xfId="0" applyFont="1" applyFill="1" applyAlignment="1" applyProtection="1">
      <alignment horizontal="left" vertical="center" wrapText="1"/>
      <protection/>
    </xf>
    <xf numFmtId="0" fontId="64" fillId="26" borderId="32" xfId="0" applyFont="1" applyFill="1" applyBorder="1" applyAlignment="1" applyProtection="1">
      <alignment horizontal="left" vertical="center" wrapText="1"/>
      <protection/>
    </xf>
    <xf numFmtId="0" fontId="63" fillId="26" borderId="0" xfId="0" applyFont="1" applyFill="1" applyAlignment="1" applyProtection="1">
      <alignment vertical="center" wrapText="1"/>
      <protection/>
    </xf>
    <xf numFmtId="0" fontId="63" fillId="26" borderId="32" xfId="0" applyFont="1" applyFill="1" applyBorder="1" applyAlignment="1" applyProtection="1">
      <alignment vertical="center" wrapText="1"/>
      <protection/>
    </xf>
    <xf numFmtId="0" fontId="63" fillId="29" borderId="0" xfId="0" applyFont="1" applyFill="1" applyAlignment="1" applyProtection="1">
      <alignment horizontal="left" vertical="center" wrapText="1" indent="2"/>
      <protection/>
    </xf>
    <xf numFmtId="0" fontId="63" fillId="29" borderId="32" xfId="0" applyFont="1" applyFill="1" applyBorder="1" applyAlignment="1" applyProtection="1">
      <alignment horizontal="left" vertical="center" wrapText="1" indent="2"/>
      <protection/>
    </xf>
    <xf numFmtId="0" fontId="63" fillId="26" borderId="0" xfId="0" applyFont="1" applyFill="1" applyAlignment="1" applyProtection="1">
      <alignment horizontal="left" vertical="center" wrapText="1" indent="2"/>
      <protection/>
    </xf>
    <xf numFmtId="0" fontId="63" fillId="26" borderId="32" xfId="0" applyFont="1" applyFill="1" applyBorder="1" applyAlignment="1" applyProtection="1">
      <alignment horizontal="left" vertical="center" wrapText="1" indent="2"/>
      <protection/>
    </xf>
    <xf numFmtId="0" fontId="63" fillId="0" borderId="0" xfId="0" applyFont="1" applyBorder="1" applyAlignment="1" applyProtection="1">
      <alignment horizontal="left" vertical="center" wrapText="1"/>
      <protection/>
    </xf>
    <xf numFmtId="0" fontId="63" fillId="0" borderId="32" xfId="0" applyFont="1" applyBorder="1" applyAlignment="1" applyProtection="1">
      <alignment horizontal="left" vertical="center" wrapText="1"/>
      <protection/>
    </xf>
    <xf numFmtId="0" fontId="63" fillId="26" borderId="0" xfId="0" applyFont="1" applyFill="1" applyBorder="1" applyAlignment="1" applyProtection="1">
      <alignment horizontal="left" vertical="center" wrapText="1"/>
      <protection/>
    </xf>
    <xf numFmtId="0" fontId="63" fillId="26" borderId="32" xfId="0" applyFont="1" applyFill="1" applyBorder="1" applyAlignment="1" applyProtection="1">
      <alignment horizontal="left" vertical="center" wrapText="1"/>
      <protection/>
    </xf>
    <xf numFmtId="0" fontId="63" fillId="29" borderId="0" xfId="0" applyFont="1" applyFill="1" applyAlignment="1" applyProtection="1">
      <alignment horizontal="left" vertical="center" wrapText="1"/>
      <protection/>
    </xf>
    <xf numFmtId="0" fontId="63" fillId="29" borderId="32" xfId="0" applyFont="1" applyFill="1" applyBorder="1" applyAlignment="1" applyProtection="1">
      <alignment horizontal="left" vertical="center" wrapText="1"/>
      <protection/>
    </xf>
    <xf numFmtId="0" fontId="55" fillId="25" borderId="0" xfId="0" applyFont="1" applyFill="1" applyAlignment="1" applyProtection="1">
      <alignment horizontal="left" wrapText="1"/>
      <protection/>
    </xf>
    <xf numFmtId="0" fontId="55" fillId="25" borderId="0" xfId="0" applyFont="1" applyFill="1" applyAlignment="1" applyProtection="1">
      <alignment horizontal="left"/>
      <protection/>
    </xf>
    <xf numFmtId="0" fontId="63" fillId="0" borderId="0" xfId="0" applyFont="1" applyAlignment="1" applyProtection="1">
      <alignment vertical="center" wrapText="1"/>
      <protection/>
    </xf>
    <xf numFmtId="0" fontId="63" fillId="0" borderId="32" xfId="0" applyFont="1" applyBorder="1" applyAlignment="1" applyProtection="1">
      <alignment vertical="center" wrapText="1"/>
      <protection/>
    </xf>
    <xf numFmtId="0" fontId="63" fillId="0" borderId="0" xfId="0" applyFont="1" applyFill="1" applyAlignment="1" applyProtection="1">
      <alignment horizontal="left" vertical="center" wrapText="1" indent="2"/>
      <protection/>
    </xf>
    <xf numFmtId="0" fontId="63" fillId="0" borderId="32" xfId="0" applyFont="1" applyFill="1" applyBorder="1" applyAlignment="1" applyProtection="1">
      <alignment horizontal="left" vertical="center" wrapText="1" indent="2"/>
      <protection/>
    </xf>
    <xf numFmtId="0" fontId="28" fillId="0" borderId="0" xfId="0" applyFont="1" applyAlignment="1" applyProtection="1">
      <alignment horizontal="left" vertical="center" wrapText="1"/>
      <protection/>
    </xf>
    <xf numFmtId="0" fontId="63" fillId="29" borderId="0" xfId="0" applyFont="1" applyFill="1" applyAlignment="1" applyProtection="1">
      <alignment vertical="center" wrapText="1"/>
      <protection/>
    </xf>
    <xf numFmtId="0" fontId="63" fillId="29" borderId="32" xfId="0" applyFont="1" applyFill="1" applyBorder="1" applyAlignment="1" applyProtection="1">
      <alignment vertical="center" wrapText="1"/>
      <protection/>
    </xf>
    <xf numFmtId="0" fontId="55" fillId="25" borderId="0" xfId="50" applyFont="1" applyFill="1" applyAlignment="1">
      <alignment horizontal="center" vertical="center" wrapText="1"/>
      <protection/>
    </xf>
    <xf numFmtId="0" fontId="55" fillId="25" borderId="0" xfId="0" applyFont="1" applyFill="1" applyAlignment="1">
      <alignment vertical="center" wrapText="1"/>
    </xf>
    <xf numFmtId="0" fontId="55" fillId="24" borderId="0" xfId="0" applyFont="1" applyFill="1" applyAlignment="1" applyProtection="1">
      <alignment horizontal="left" vertical="center"/>
      <protection/>
    </xf>
    <xf numFmtId="0" fontId="64" fillId="26" borderId="0" xfId="0" applyFont="1" applyFill="1" applyAlignment="1" applyProtection="1">
      <alignment horizontal="left" vertical="center" wrapText="1" indent="1"/>
      <protection/>
    </xf>
    <xf numFmtId="0" fontId="64" fillId="26" borderId="32" xfId="0" applyFont="1" applyFill="1" applyBorder="1" applyAlignment="1" applyProtection="1">
      <alignment horizontal="left" vertical="center" wrapText="1" inden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_Cellule QSS - DiagOp Gestion des risques v1.0"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9">
    <dxf>
      <fill>
        <patternFill>
          <bgColor rgb="FFFF9933"/>
        </patternFill>
      </fill>
    </dxf>
    <dxf>
      <fill>
        <patternFill>
          <bgColor rgb="FFFF0000"/>
        </patternFill>
      </fill>
    </dxf>
    <dxf>
      <font>
        <color theme="0"/>
      </font>
      <fill>
        <patternFill>
          <bgColor rgb="FF00B050"/>
        </patternFill>
      </fill>
    </dxf>
    <dxf>
      <font>
        <color theme="0"/>
      </font>
      <fill>
        <patternFill>
          <bgColor rgb="FFFF0000"/>
        </patternFill>
      </fill>
    </dxf>
    <dxf>
      <fill>
        <patternFill>
          <bgColor rgb="FFFFC000"/>
        </patternFill>
      </fill>
    </dxf>
    <dxf>
      <font>
        <color auto="1"/>
      </font>
    </dxf>
    <dxf>
      <fill>
        <patternFill>
          <bgColor theme="1"/>
        </patternFill>
      </fill>
    </dxf>
    <dxf>
      <fill>
        <patternFill>
          <bgColor theme="1"/>
        </patternFill>
      </fill>
    </dxf>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34EA2"/>
      <rgbColor rgb="00BEDCFE"/>
      <rgbColor rgb="00ED1C24"/>
      <rgbColor rgb="00FBCDCF"/>
      <rgbColor rgb="008DC63F"/>
      <rgbColor rgb="00E6F3D5"/>
      <rgbColor rgb="00FFFFFF"/>
      <rgbColor rgb="00FFFFFF"/>
      <rgbColor rgb="00046ADA"/>
      <rgbColor rgb="00FFFFFF"/>
      <rgbColor rgb="00F03841"/>
      <rgbColor rgb="00FFFFFF"/>
      <rgbColor rgb="00BCDD8F"/>
      <rgbColor rgb="00FFFFFF"/>
      <rgbColor rgb="00FFFF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925"/>
          <c:y val="0.217"/>
          <c:w val="0.34825"/>
          <c:h val="0.57525"/>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(Synthèse!$A$50,Synthèse!$A$52,Synthèse!$A$54,Synthèse!$A$56,Synthèse!$A$58,Synthèse!$A$60)</c:f>
              <c:strCache/>
            </c:strRef>
          </c:cat>
          <c:val>
            <c:numRef>
              <c:f>(Synthèse!$B$50,Synthèse!$B$52,Synthèse!$B$54,Synthèse!$B$56,Synthèse!$B$58,Synthèse!$B$60)</c:f>
              <c:numCache/>
            </c:numRef>
          </c:val>
        </c:ser>
        <c:axId val="4980719"/>
        <c:axId val="44826472"/>
      </c:radarChart>
      <c:catAx>
        <c:axId val="498071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44826472"/>
        <c:crosses val="autoZero"/>
        <c:auto val="0"/>
        <c:lblOffset val="100"/>
        <c:tickLblSkip val="1"/>
        <c:noMultiLvlLbl val="0"/>
      </c:catAx>
      <c:valAx>
        <c:axId val="44826472"/>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980719"/>
        <c:crossesAt val="1"/>
        <c:crossBetween val="between"/>
        <c:dispUnits/>
      </c:valAx>
      <c:spPr>
        <a:solidFill>
          <a:srgbClr val="FFFFFF"/>
        </a:solidFill>
        <a:ln w="3175">
          <a:noFill/>
        </a:ln>
      </c:spPr>
    </c:plotArea>
    <c:legend>
      <c:legendPos val="r"/>
      <c:layout>
        <c:manualLayout>
          <c:xMode val="edge"/>
          <c:yMode val="edge"/>
          <c:x val="0"/>
          <c:y val="0.03375"/>
          <c:w val="0.96025"/>
          <c:h val="0.06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4"/>
          <c:y val="0.217"/>
          <c:w val="0.4165"/>
          <c:h val="0.571"/>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(AUDITsynthèse!$B$49,AUDITsynthèse!$B$51,AUDITsynthèse!$B$53,AUDITsynthèse!$B$55,AUDITsynthèse!$B$57,AUDITsynthèse!$B$59)</c:f>
              <c:numCache/>
            </c:numRef>
          </c:val>
        </c:ser>
        <c:ser>
          <c:idx val="5"/>
          <c:order val="5"/>
          <c:tx>
            <c:v>Risque Audit</c:v>
          </c:tx>
          <c:spPr>
            <a:noFill/>
            <a:ln w="38100">
              <a:solidFill>
                <a:srgbClr val="046AD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(AUDITsynthèse!$C$49,AUDITsynthèse!$C$51,AUDITsynthèse!$C$53,AUDITsynthèse!$C$55,AUDITsynthèse!$C$57,AUDITsynthèse!$C$59)</c:f>
              <c:numCache/>
            </c:numRef>
          </c:val>
        </c:ser>
        <c:axId val="785065"/>
        <c:axId val="7065586"/>
      </c:radarChart>
      <c:catAx>
        <c:axId val="78506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7065586"/>
        <c:crosses val="autoZero"/>
        <c:auto val="0"/>
        <c:lblOffset val="100"/>
        <c:tickLblSkip val="1"/>
        <c:noMultiLvlLbl val="0"/>
      </c:catAx>
      <c:valAx>
        <c:axId val="7065586"/>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785065"/>
        <c:crossesAt val="1"/>
        <c:crossBetween val="between"/>
        <c:dispUnits/>
      </c:valAx>
      <c:spPr>
        <a:solidFill>
          <a:srgbClr val="FFFFFF"/>
        </a:solidFill>
        <a:ln w="3175">
          <a:noFill/>
        </a:ln>
      </c:spPr>
    </c:plotArea>
    <c:legend>
      <c:legendPos val="r"/>
      <c:layout>
        <c:manualLayout>
          <c:xMode val="edge"/>
          <c:yMode val="edge"/>
          <c:x val="0"/>
          <c:y val="0.0355"/>
          <c:w val="0.98825"/>
          <c:h val="0.069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133350</xdr:rowOff>
    </xdr:from>
    <xdr:to>
      <xdr:col>0</xdr:col>
      <xdr:colOff>5114925</xdr:colOff>
      <xdr:row>6</xdr:row>
      <xdr:rowOff>142875</xdr:rowOff>
    </xdr:to>
    <xdr:pic>
      <xdr:nvPicPr>
        <xdr:cNvPr id="1" name="Image 5"/>
        <xdr:cNvPicPr preferRelativeResize="1">
          <a:picLocks noChangeAspect="1"/>
        </xdr:cNvPicPr>
      </xdr:nvPicPr>
      <xdr:blipFill>
        <a:blip r:embed="rId1"/>
        <a:stretch>
          <a:fillRect/>
        </a:stretch>
      </xdr:blipFill>
      <xdr:spPr>
        <a:xfrm>
          <a:off x="161925" y="133350"/>
          <a:ext cx="4953000" cy="981075"/>
        </a:xfrm>
        <a:prstGeom prst="rect">
          <a:avLst/>
        </a:prstGeom>
        <a:noFill/>
        <a:ln w="9525" cmpd="sng">
          <a:noFill/>
        </a:ln>
      </xdr:spPr>
    </xdr:pic>
    <xdr:clientData/>
  </xdr:twoCellAnchor>
  <xdr:twoCellAnchor editAs="oneCell">
    <xdr:from>
      <xdr:col>0</xdr:col>
      <xdr:colOff>1943100</xdr:colOff>
      <xdr:row>1</xdr:row>
      <xdr:rowOff>66675</xdr:rowOff>
    </xdr:from>
    <xdr:to>
      <xdr:col>0</xdr:col>
      <xdr:colOff>3486150</xdr:colOff>
      <xdr:row>7</xdr:row>
      <xdr:rowOff>0</xdr:rowOff>
    </xdr:to>
    <xdr:pic>
      <xdr:nvPicPr>
        <xdr:cNvPr id="2" name="Picture 473"/>
        <xdr:cNvPicPr preferRelativeResize="1">
          <a:picLocks noChangeAspect="1"/>
        </xdr:cNvPicPr>
      </xdr:nvPicPr>
      <xdr:blipFill>
        <a:blip r:embed="rId2"/>
        <a:stretch>
          <a:fillRect/>
        </a:stretch>
      </xdr:blipFill>
      <xdr:spPr>
        <a:xfrm>
          <a:off x="1943100" y="228600"/>
          <a:ext cx="15430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95250</xdr:rowOff>
    </xdr:from>
    <xdr:to>
      <xdr:col>3</xdr:col>
      <xdr:colOff>2095500</xdr:colOff>
      <xdr:row>6</xdr:row>
      <xdr:rowOff>66675</xdr:rowOff>
    </xdr:to>
    <xdr:pic>
      <xdr:nvPicPr>
        <xdr:cNvPr id="1" name="Image 5"/>
        <xdr:cNvPicPr preferRelativeResize="1">
          <a:picLocks noChangeAspect="1"/>
        </xdr:cNvPicPr>
      </xdr:nvPicPr>
      <xdr:blipFill>
        <a:blip r:embed="rId1"/>
        <a:stretch>
          <a:fillRect/>
        </a:stretch>
      </xdr:blipFill>
      <xdr:spPr>
        <a:xfrm>
          <a:off x="28575" y="95250"/>
          <a:ext cx="4953000" cy="981075"/>
        </a:xfrm>
        <a:prstGeom prst="rect">
          <a:avLst/>
        </a:prstGeom>
        <a:noFill/>
        <a:ln w="9525" cmpd="sng">
          <a:noFill/>
        </a:ln>
      </xdr:spPr>
    </xdr:pic>
    <xdr:clientData/>
  </xdr:twoCellAnchor>
  <xdr:twoCellAnchor editAs="oneCell">
    <xdr:from>
      <xdr:col>2</xdr:col>
      <xdr:colOff>28575</xdr:colOff>
      <xdr:row>1</xdr:row>
      <xdr:rowOff>38100</xdr:rowOff>
    </xdr:from>
    <xdr:to>
      <xdr:col>3</xdr:col>
      <xdr:colOff>533400</xdr:colOff>
      <xdr:row>6</xdr:row>
      <xdr:rowOff>95250</xdr:rowOff>
    </xdr:to>
    <xdr:pic>
      <xdr:nvPicPr>
        <xdr:cNvPr id="2" name="Picture 473"/>
        <xdr:cNvPicPr preferRelativeResize="1">
          <a:picLocks noChangeAspect="1"/>
        </xdr:cNvPicPr>
      </xdr:nvPicPr>
      <xdr:blipFill>
        <a:blip r:embed="rId2"/>
        <a:stretch>
          <a:fillRect/>
        </a:stretch>
      </xdr:blipFill>
      <xdr:spPr>
        <a:xfrm>
          <a:off x="1876425" y="200025"/>
          <a:ext cx="15430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4533900</xdr:colOff>
      <xdr:row>5</xdr:row>
      <xdr:rowOff>171450</xdr:rowOff>
    </xdr:to>
    <xdr:pic>
      <xdr:nvPicPr>
        <xdr:cNvPr id="1" name="Image 5"/>
        <xdr:cNvPicPr preferRelativeResize="1">
          <a:picLocks noChangeAspect="1"/>
        </xdr:cNvPicPr>
      </xdr:nvPicPr>
      <xdr:blipFill>
        <a:blip r:embed="rId1"/>
        <a:stretch>
          <a:fillRect/>
        </a:stretch>
      </xdr:blipFill>
      <xdr:spPr>
        <a:xfrm>
          <a:off x="0" y="0"/>
          <a:ext cx="4953000" cy="981075"/>
        </a:xfrm>
        <a:prstGeom prst="rect">
          <a:avLst/>
        </a:prstGeom>
        <a:noFill/>
        <a:ln w="9525" cmpd="sng">
          <a:noFill/>
        </a:ln>
      </xdr:spPr>
    </xdr:pic>
    <xdr:clientData/>
  </xdr:twoCellAnchor>
  <xdr:twoCellAnchor editAs="oneCell">
    <xdr:from>
      <xdr:col>1</xdr:col>
      <xdr:colOff>1352550</xdr:colOff>
      <xdr:row>0</xdr:row>
      <xdr:rowOff>85725</xdr:rowOff>
    </xdr:from>
    <xdr:to>
      <xdr:col>1</xdr:col>
      <xdr:colOff>2895600</xdr:colOff>
      <xdr:row>5</xdr:row>
      <xdr:rowOff>180975</xdr:rowOff>
    </xdr:to>
    <xdr:pic>
      <xdr:nvPicPr>
        <xdr:cNvPr id="2" name="Picture 473"/>
        <xdr:cNvPicPr preferRelativeResize="1">
          <a:picLocks noChangeAspect="1"/>
        </xdr:cNvPicPr>
      </xdr:nvPicPr>
      <xdr:blipFill>
        <a:blip r:embed="rId2"/>
        <a:stretch>
          <a:fillRect/>
        </a:stretch>
      </xdr:blipFill>
      <xdr:spPr>
        <a:xfrm>
          <a:off x="1771650" y="85725"/>
          <a:ext cx="154305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17</xdr:row>
      <xdr:rowOff>57150</xdr:rowOff>
    </xdr:from>
    <xdr:to>
      <xdr:col>2</xdr:col>
      <xdr:colOff>552450</xdr:colOff>
      <xdr:row>47</xdr:row>
      <xdr:rowOff>85725</xdr:rowOff>
    </xdr:to>
    <xdr:graphicFrame>
      <xdr:nvGraphicFramePr>
        <xdr:cNvPr id="1" name="Graphique 2"/>
        <xdr:cNvGraphicFramePr/>
      </xdr:nvGraphicFramePr>
      <xdr:xfrm>
        <a:off x="638175" y="3562350"/>
        <a:ext cx="8010525" cy="4886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66675</xdr:rowOff>
    </xdr:from>
    <xdr:to>
      <xdr:col>0</xdr:col>
      <xdr:colOff>4953000</xdr:colOff>
      <xdr:row>6</xdr:row>
      <xdr:rowOff>66675</xdr:rowOff>
    </xdr:to>
    <xdr:pic>
      <xdr:nvPicPr>
        <xdr:cNvPr id="2" name="Image 5"/>
        <xdr:cNvPicPr preferRelativeResize="1">
          <a:picLocks noChangeAspect="1"/>
        </xdr:cNvPicPr>
      </xdr:nvPicPr>
      <xdr:blipFill>
        <a:blip r:embed="rId2"/>
        <a:stretch>
          <a:fillRect/>
        </a:stretch>
      </xdr:blipFill>
      <xdr:spPr>
        <a:xfrm>
          <a:off x="0" y="66675"/>
          <a:ext cx="4953000" cy="981075"/>
        </a:xfrm>
        <a:prstGeom prst="rect">
          <a:avLst/>
        </a:prstGeom>
        <a:noFill/>
        <a:ln w="9525" cmpd="sng">
          <a:noFill/>
        </a:ln>
      </xdr:spPr>
    </xdr:pic>
    <xdr:clientData/>
  </xdr:twoCellAnchor>
  <xdr:twoCellAnchor editAs="oneCell">
    <xdr:from>
      <xdr:col>0</xdr:col>
      <xdr:colOff>1857375</xdr:colOff>
      <xdr:row>1</xdr:row>
      <xdr:rowOff>38100</xdr:rowOff>
    </xdr:from>
    <xdr:to>
      <xdr:col>0</xdr:col>
      <xdr:colOff>3390900</xdr:colOff>
      <xdr:row>6</xdr:row>
      <xdr:rowOff>123825</xdr:rowOff>
    </xdr:to>
    <xdr:pic>
      <xdr:nvPicPr>
        <xdr:cNvPr id="3" name="Picture 473"/>
        <xdr:cNvPicPr preferRelativeResize="1">
          <a:picLocks noChangeAspect="1"/>
        </xdr:cNvPicPr>
      </xdr:nvPicPr>
      <xdr:blipFill>
        <a:blip r:embed="rId3"/>
        <a:stretch>
          <a:fillRect/>
        </a:stretch>
      </xdr:blipFill>
      <xdr:spPr>
        <a:xfrm>
          <a:off x="1857375" y="200025"/>
          <a:ext cx="154305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2</xdr:col>
      <xdr:colOff>209550</xdr:colOff>
      <xdr:row>5</xdr:row>
      <xdr:rowOff>171450</xdr:rowOff>
    </xdr:to>
    <xdr:pic>
      <xdr:nvPicPr>
        <xdr:cNvPr id="1" name="Image 5"/>
        <xdr:cNvPicPr preferRelativeResize="1">
          <a:picLocks noChangeAspect="1"/>
        </xdr:cNvPicPr>
      </xdr:nvPicPr>
      <xdr:blipFill>
        <a:blip r:embed="rId1"/>
        <a:stretch>
          <a:fillRect/>
        </a:stretch>
      </xdr:blipFill>
      <xdr:spPr>
        <a:xfrm>
          <a:off x="209550" y="0"/>
          <a:ext cx="5191125" cy="981075"/>
        </a:xfrm>
        <a:prstGeom prst="rect">
          <a:avLst/>
        </a:prstGeom>
        <a:noFill/>
        <a:ln w="9525" cmpd="sng">
          <a:noFill/>
        </a:ln>
      </xdr:spPr>
    </xdr:pic>
    <xdr:clientData/>
  </xdr:twoCellAnchor>
  <xdr:twoCellAnchor editAs="oneCell">
    <xdr:from>
      <xdr:col>1</xdr:col>
      <xdr:colOff>1600200</xdr:colOff>
      <xdr:row>0</xdr:row>
      <xdr:rowOff>114300</xdr:rowOff>
    </xdr:from>
    <xdr:to>
      <xdr:col>1</xdr:col>
      <xdr:colOff>3143250</xdr:colOff>
      <xdr:row>6</xdr:row>
      <xdr:rowOff>9525</xdr:rowOff>
    </xdr:to>
    <xdr:pic>
      <xdr:nvPicPr>
        <xdr:cNvPr id="2" name="Picture 473"/>
        <xdr:cNvPicPr preferRelativeResize="1">
          <a:picLocks noChangeAspect="1"/>
        </xdr:cNvPicPr>
      </xdr:nvPicPr>
      <xdr:blipFill>
        <a:blip r:embed="rId2"/>
        <a:stretch>
          <a:fillRect/>
        </a:stretch>
      </xdr:blipFill>
      <xdr:spPr>
        <a:xfrm>
          <a:off x="2257425" y="114300"/>
          <a:ext cx="1543050" cy="904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3705225</xdr:colOff>
      <xdr:row>7</xdr:row>
      <xdr:rowOff>66675</xdr:rowOff>
    </xdr:to>
    <xdr:pic>
      <xdr:nvPicPr>
        <xdr:cNvPr id="1" name="Image 6"/>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7</xdr:row>
      <xdr:rowOff>38100</xdr:rowOff>
    </xdr:to>
    <xdr:pic>
      <xdr:nvPicPr>
        <xdr:cNvPr id="1" name="Image 7"/>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twoCellAnchor>
    <xdr:from>
      <xdr:col>0</xdr:col>
      <xdr:colOff>0</xdr:colOff>
      <xdr:row>15</xdr:row>
      <xdr:rowOff>0</xdr:rowOff>
    </xdr:from>
    <xdr:to>
      <xdr:col>1</xdr:col>
      <xdr:colOff>2057400</xdr:colOff>
      <xdr:row>48</xdr:row>
      <xdr:rowOff>85725</xdr:rowOff>
    </xdr:to>
    <xdr:graphicFrame>
      <xdr:nvGraphicFramePr>
        <xdr:cNvPr id="2" name="Graphique 2"/>
        <xdr:cNvGraphicFramePr/>
      </xdr:nvGraphicFramePr>
      <xdr:xfrm>
        <a:off x="0" y="2800350"/>
        <a:ext cx="7439025" cy="5457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L38"/>
  <sheetViews>
    <sheetView showGridLines="0" tabSelected="1" zoomScalePageLayoutView="0" workbookViewId="0" topLeftCell="A1">
      <pane ySplit="9" topLeftCell="A10" activePane="bottomLeft" state="frozen"/>
      <selection pane="topLeft" activeCell="A1" sqref="A1"/>
      <selection pane="bottomLeft" activeCell="L15" sqref="L15"/>
    </sheetView>
  </sheetViews>
  <sheetFormatPr defaultColWidth="11.421875" defaultRowHeight="12.75"/>
  <cols>
    <col min="1" max="1" width="120.28125" style="0" customWidth="1"/>
    <col min="2" max="11" width="11.421875" style="0" hidden="1" customWidth="1"/>
  </cols>
  <sheetData>
    <row r="9" spans="1:2" s="7" customFormat="1" ht="60.75">
      <c r="A9" s="174" t="s">
        <v>138</v>
      </c>
      <c r="B9" s="7" t="s">
        <v>35</v>
      </c>
    </row>
    <row r="11" spans="1:12" s="5" customFormat="1" ht="18.75" customHeight="1">
      <c r="A11" s="13" t="s">
        <v>26</v>
      </c>
      <c r="B11" s="12"/>
      <c r="C11" s="12"/>
      <c r="D11" s="12"/>
      <c r="E11" s="12"/>
      <c r="F11" s="12"/>
      <c r="G11" s="12"/>
      <c r="H11" s="12"/>
      <c r="I11" s="12"/>
      <c r="J11" s="12"/>
      <c r="K11" s="12"/>
      <c r="L11" s="12"/>
    </row>
    <row r="13" ht="12.75">
      <c r="A13" s="148" t="s">
        <v>97</v>
      </c>
    </row>
    <row r="15" ht="25.5">
      <c r="A15" s="20" t="s">
        <v>98</v>
      </c>
    </row>
    <row r="16" ht="12.75">
      <c r="A16" s="21"/>
    </row>
    <row r="17" ht="89.25">
      <c r="A17" s="20" t="s">
        <v>40</v>
      </c>
    </row>
    <row r="18" ht="12.75">
      <c r="A18" s="21"/>
    </row>
    <row r="19" ht="63.75">
      <c r="A19" s="20" t="s">
        <v>41</v>
      </c>
    </row>
    <row r="20" ht="12.75">
      <c r="A20" s="21"/>
    </row>
    <row r="21" ht="89.25">
      <c r="A21" s="20" t="s">
        <v>99</v>
      </c>
    </row>
    <row r="22" ht="12.75">
      <c r="A22" s="21"/>
    </row>
    <row r="23" ht="63.75">
      <c r="A23" s="20" t="s">
        <v>100</v>
      </c>
    </row>
    <row r="24" ht="25.5">
      <c r="A24" s="20" t="s">
        <v>42</v>
      </c>
    </row>
    <row r="26" ht="89.25">
      <c r="A26" s="263" t="s">
        <v>133</v>
      </c>
    </row>
    <row r="27" ht="12.75">
      <c r="A27" s="264"/>
    </row>
    <row r="28" ht="25.5">
      <c r="A28" s="263" t="s">
        <v>142</v>
      </c>
    </row>
    <row r="29" ht="12.75">
      <c r="A29" s="264"/>
    </row>
    <row r="30" ht="12.75">
      <c r="A30" s="264" t="s">
        <v>103</v>
      </c>
    </row>
    <row r="31" ht="12.75">
      <c r="A31" s="264" t="s">
        <v>329</v>
      </c>
    </row>
    <row r="32" ht="12.75">
      <c r="A32" s="264" t="s">
        <v>314</v>
      </c>
    </row>
    <row r="33" ht="12.75">
      <c r="A33" s="264"/>
    </row>
    <row r="34" ht="12.75">
      <c r="A34" s="264" t="s">
        <v>132</v>
      </c>
    </row>
    <row r="35" ht="102">
      <c r="A35" s="263" t="s">
        <v>315</v>
      </c>
    </row>
    <row r="36" ht="12.75">
      <c r="A36" s="264"/>
    </row>
    <row r="37" ht="12.75">
      <c r="A37" s="264"/>
    </row>
    <row r="38" ht="12.75">
      <c r="A38" s="264"/>
    </row>
  </sheetData>
  <sheetProtection selectLockedCells="1" selectUnlockedCell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9:E21"/>
  <sheetViews>
    <sheetView showGridLines="0" zoomScalePageLayoutView="0" workbookViewId="0" topLeftCell="A1">
      <pane ySplit="9" topLeftCell="A10" activePane="bottomLeft" state="frozen"/>
      <selection pane="topLeft" activeCell="A1" sqref="A1"/>
      <selection pane="bottomLeft" activeCell="A19" sqref="A19"/>
    </sheetView>
  </sheetViews>
  <sheetFormatPr defaultColWidth="11.421875" defaultRowHeight="12.75"/>
  <cols>
    <col min="1" max="1" width="27.7109375" style="50" customWidth="1"/>
    <col min="2" max="2" width="11.8515625" style="50" hidden="1" customWidth="1"/>
    <col min="3" max="3" width="15.57421875" style="50" customWidth="1"/>
    <col min="4" max="4" width="33.140625" style="50" customWidth="1"/>
    <col min="5" max="5" width="20.28125" style="50" customWidth="1"/>
    <col min="6" max="16384" width="11.421875" style="50" customWidth="1"/>
  </cols>
  <sheetData>
    <row r="2" ht="12.75"/>
    <row r="3" ht="12.75"/>
    <row r="4" ht="12.75"/>
    <row r="5" ht="12.75"/>
    <row r="6" ht="15.75" customHeight="1"/>
    <row r="7" ht="12.75"/>
    <row r="9" spans="1:5" s="52" customFormat="1" ht="81" customHeight="1">
      <c r="A9" s="274" t="s">
        <v>137</v>
      </c>
      <c r="B9" s="274"/>
      <c r="C9" s="274"/>
      <c r="D9" s="274"/>
      <c r="E9" s="274"/>
    </row>
    <row r="11" s="86" customFormat="1" ht="19.5" customHeight="1">
      <c r="A11" s="85" t="s">
        <v>43</v>
      </c>
    </row>
    <row r="12" s="51" customFormat="1" ht="12.75"/>
    <row r="13" spans="1:4" s="51" customFormat="1" ht="12.75">
      <c r="A13" s="87" t="s">
        <v>29</v>
      </c>
      <c r="D13" s="89">
        <v>42060</v>
      </c>
    </row>
    <row r="14" s="51" customFormat="1" ht="12.75"/>
    <row r="15" spans="1:4" s="51" customFormat="1" ht="12.75">
      <c r="A15" s="87" t="s">
        <v>36</v>
      </c>
      <c r="D15" s="88" t="s">
        <v>312</v>
      </c>
    </row>
    <row r="16" spans="1:4" ht="12.75">
      <c r="A16" s="87" t="s">
        <v>37</v>
      </c>
      <c r="B16" s="51"/>
      <c r="C16" s="51"/>
      <c r="D16" s="88"/>
    </row>
    <row r="17" spans="1:4" ht="13.5" thickBot="1">
      <c r="A17" s="87"/>
      <c r="B17" s="51"/>
      <c r="C17" s="51"/>
      <c r="D17" s="130"/>
    </row>
    <row r="18" spans="1:4" s="51" customFormat="1" ht="14.25" thickBot="1" thickTop="1">
      <c r="A18" s="121"/>
      <c r="B18" s="122"/>
      <c r="C18" s="122"/>
      <c r="D18" s="123"/>
    </row>
    <row r="19" spans="1:4" ht="14.25" thickBot="1" thickTop="1">
      <c r="A19" s="124" t="s">
        <v>58</v>
      </c>
      <c r="B19" s="120"/>
      <c r="C19" s="120"/>
      <c r="D19" s="127" t="s">
        <v>313</v>
      </c>
    </row>
    <row r="20" spans="1:4" ht="14.25" thickBot="1" thickTop="1">
      <c r="A20" s="125"/>
      <c r="B20" s="126"/>
      <c r="C20" s="126"/>
      <c r="D20" s="129"/>
    </row>
    <row r="21" spans="1:4" ht="13.5" thickTop="1">
      <c r="A21" s="128" t="s">
        <v>59</v>
      </c>
      <c r="B21" s="120"/>
      <c r="C21" s="120"/>
      <c r="D21" s="130"/>
    </row>
  </sheetData>
  <sheetProtection selectLockedCells="1"/>
  <protectedRanges>
    <protectedRange sqref="D13 D19:D21 D15:D17" name="Plage1"/>
  </protectedRanges>
  <mergeCells count="1">
    <mergeCell ref="A9:E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3:W461"/>
  <sheetViews>
    <sheetView showGridLines="0" zoomScaleSheetLayoutView="100" zoomScalePageLayoutView="0" workbookViewId="0" topLeftCell="A1">
      <selection activeCell="F7" sqref="F1:S16384"/>
    </sheetView>
  </sheetViews>
  <sheetFormatPr defaultColWidth="11.421875" defaultRowHeight="12.75"/>
  <cols>
    <col min="1" max="1" width="6.28125" style="50" customWidth="1"/>
    <col min="2" max="2" width="76.28125" style="50" customWidth="1"/>
    <col min="3" max="3" width="13.00390625" style="50" customWidth="1"/>
    <col min="4" max="4" width="18.7109375" style="50" customWidth="1"/>
    <col min="5" max="5" width="48.57421875" style="136" customWidth="1"/>
    <col min="6" max="6" width="6.140625" style="67" hidden="1" customWidth="1"/>
    <col min="7" max="10" width="4.7109375" style="62" hidden="1" customWidth="1"/>
    <col min="11" max="11" width="4.28125" style="62" hidden="1" customWidth="1"/>
    <col min="12" max="12" width="10.421875" style="62" hidden="1" customWidth="1"/>
    <col min="13" max="13" width="9.8515625" style="62" hidden="1" customWidth="1"/>
    <col min="14" max="14" width="14.57421875" style="62" hidden="1" customWidth="1"/>
    <col min="15" max="15" width="9.140625" style="62" hidden="1" customWidth="1"/>
    <col min="16" max="16" width="20.7109375" style="62" hidden="1" customWidth="1"/>
    <col min="17" max="17" width="4.00390625" style="62" hidden="1" customWidth="1"/>
    <col min="18" max="18" width="18.00390625" style="62" hidden="1" customWidth="1"/>
    <col min="19" max="19" width="57.421875" style="62" hidden="1" customWidth="1"/>
    <col min="20" max="22" width="57.421875" style="62" customWidth="1"/>
    <col min="23" max="23" width="19.8515625" style="62" customWidth="1"/>
    <col min="24" max="24" width="14.421875" style="50" customWidth="1"/>
    <col min="25" max="25" width="15.28125" style="50" customWidth="1"/>
    <col min="26" max="50" width="11.421875" style="50" customWidth="1"/>
    <col min="51" max="16384" width="11.421875" style="50" customWidth="1"/>
  </cols>
  <sheetData>
    <row r="1" ht="12.75"/>
    <row r="2" ht="12.75"/>
    <row r="3" ht="12.75">
      <c r="D3" s="227" t="s">
        <v>38</v>
      </c>
    </row>
    <row r="4" ht="12.75">
      <c r="D4" s="227" t="s">
        <v>0</v>
      </c>
    </row>
    <row r="5" ht="12.75">
      <c r="D5" s="227" t="s">
        <v>50</v>
      </c>
    </row>
    <row r="6" ht="15.75" customHeight="1"/>
    <row r="9" spans="1:23" s="52" customFormat="1" ht="33.75" customHeight="1">
      <c r="A9" s="297" t="s">
        <v>139</v>
      </c>
      <c r="B9" s="298"/>
      <c r="C9" s="298"/>
      <c r="D9" s="298"/>
      <c r="E9" s="298"/>
      <c r="F9" s="165"/>
      <c r="G9" s="165"/>
      <c r="H9" s="165"/>
      <c r="I9" s="165"/>
      <c r="J9" s="165"/>
      <c r="K9" s="165"/>
      <c r="L9" s="165"/>
      <c r="M9" s="165"/>
      <c r="N9" s="165"/>
      <c r="O9" s="165"/>
      <c r="P9" s="165"/>
      <c r="Q9" s="165"/>
      <c r="R9" s="165"/>
      <c r="S9" s="165"/>
      <c r="T9" s="165"/>
      <c r="U9" s="165"/>
      <c r="V9" s="165"/>
      <c r="W9" s="165"/>
    </row>
    <row r="10" spans="1:5" ht="48" customHeight="1">
      <c r="A10" s="303" t="s">
        <v>104</v>
      </c>
      <c r="B10" s="303"/>
      <c r="C10" s="303"/>
      <c r="D10" s="303"/>
      <c r="E10" s="303"/>
    </row>
    <row r="12" spans="1:23" s="55" customFormat="1" ht="22.5" customHeight="1">
      <c r="A12" s="53" t="s">
        <v>102</v>
      </c>
      <c r="B12" s="54"/>
      <c r="C12" s="54"/>
      <c r="D12" s="54"/>
      <c r="E12" s="137"/>
      <c r="F12" s="166"/>
      <c r="G12" s="166"/>
      <c r="H12" s="166"/>
      <c r="I12" s="166"/>
      <c r="J12" s="167"/>
      <c r="K12" s="167"/>
      <c r="L12" s="167"/>
      <c r="M12" s="167"/>
      <c r="N12" s="167"/>
      <c r="O12" s="167"/>
      <c r="P12" s="167"/>
      <c r="Q12" s="167"/>
      <c r="R12" s="167"/>
      <c r="S12" s="167"/>
      <c r="T12" s="167"/>
      <c r="U12" s="167"/>
      <c r="V12" s="167"/>
      <c r="W12" s="167"/>
    </row>
    <row r="13" spans="1:23" s="55" customFormat="1" ht="11.25" customHeight="1">
      <c r="A13" s="56"/>
      <c r="E13" s="138"/>
      <c r="F13" s="167"/>
      <c r="G13" s="167"/>
      <c r="H13" s="167"/>
      <c r="I13" s="167"/>
      <c r="J13" s="167"/>
      <c r="K13" s="167"/>
      <c r="L13" s="167"/>
      <c r="M13" s="167"/>
      <c r="N13" s="167"/>
      <c r="O13" s="167"/>
      <c r="P13" s="62"/>
      <c r="Q13" s="62"/>
      <c r="R13" s="67"/>
      <c r="S13" s="67"/>
      <c r="T13" s="62"/>
      <c r="U13" s="62"/>
      <c r="V13" s="62"/>
      <c r="W13" s="62"/>
    </row>
    <row r="14" spans="1:19" ht="25.5">
      <c r="A14" s="57"/>
      <c r="B14" s="57"/>
      <c r="C14" s="57"/>
      <c r="D14" s="139" t="s">
        <v>216</v>
      </c>
      <c r="E14" s="139" t="s">
        <v>45</v>
      </c>
      <c r="M14" s="62" t="s">
        <v>1</v>
      </c>
      <c r="N14" s="62" t="s">
        <v>16</v>
      </c>
      <c r="O14" s="29">
        <f>O44/N44</f>
        <v>1.0824742268041236</v>
      </c>
      <c r="P14" s="156"/>
      <c r="Q14" s="156"/>
      <c r="R14" s="131"/>
      <c r="S14" s="67"/>
    </row>
    <row r="15" spans="1:17" ht="21.75" customHeight="1">
      <c r="A15" s="63" t="s">
        <v>3</v>
      </c>
      <c r="B15" s="285" t="s">
        <v>115</v>
      </c>
      <c r="C15" s="286"/>
      <c r="D15" s="9"/>
      <c r="E15" s="140"/>
      <c r="G15" s="213"/>
      <c r="M15" s="62" t="s">
        <v>215</v>
      </c>
      <c r="N15" s="67">
        <v>24</v>
      </c>
      <c r="O15" s="50">
        <f>IF(OR(D15=M15,D15=""),N15,0)</f>
        <v>24</v>
      </c>
      <c r="P15" s="156"/>
      <c r="Q15" s="170"/>
    </row>
    <row r="16" spans="1:15" ht="21.75" customHeight="1">
      <c r="A16" s="66" t="s">
        <v>6</v>
      </c>
      <c r="B16" s="299" t="s">
        <v>106</v>
      </c>
      <c r="C16" s="300"/>
      <c r="D16" s="1"/>
      <c r="E16" s="141"/>
      <c r="G16" s="213"/>
      <c r="N16" s="67"/>
      <c r="O16" s="50"/>
    </row>
    <row r="17" spans="1:23" s="65" customFormat="1" ht="21.75" customHeight="1">
      <c r="A17" s="63" t="s">
        <v>107</v>
      </c>
      <c r="B17" s="266" t="s">
        <v>316</v>
      </c>
      <c r="C17" s="181"/>
      <c r="D17" s="9"/>
      <c r="E17" s="140"/>
      <c r="F17" s="67"/>
      <c r="G17" s="213"/>
      <c r="H17" s="157"/>
      <c r="I17" s="157"/>
      <c r="J17" s="157"/>
      <c r="K17" s="157"/>
      <c r="L17" s="157"/>
      <c r="M17" s="157" t="s">
        <v>0</v>
      </c>
      <c r="N17" s="67">
        <v>24</v>
      </c>
      <c r="O17" s="50">
        <f aca="true" t="shared" si="0" ref="O17:O43">IF(OR(D17=M17,D17=""),N17,0)</f>
        <v>24</v>
      </c>
      <c r="P17" s="157"/>
      <c r="Q17" s="157"/>
      <c r="R17" s="157"/>
      <c r="S17" s="157"/>
      <c r="T17" s="157"/>
      <c r="U17" s="157"/>
      <c r="V17" s="157"/>
      <c r="W17" s="157"/>
    </row>
    <row r="18" spans="1:23" s="51" customFormat="1" ht="18.75" customHeight="1">
      <c r="A18" s="66" t="s">
        <v>108</v>
      </c>
      <c r="B18" s="301" t="s">
        <v>200</v>
      </c>
      <c r="C18" s="302"/>
      <c r="D18" s="1"/>
      <c r="E18" s="191"/>
      <c r="F18" s="67"/>
      <c r="G18" s="213"/>
      <c r="H18" s="67"/>
      <c r="I18" s="67"/>
      <c r="J18" s="67"/>
      <c r="K18" s="67"/>
      <c r="L18" s="67"/>
      <c r="M18" s="67" t="s">
        <v>0</v>
      </c>
      <c r="N18" s="67">
        <v>24</v>
      </c>
      <c r="O18" s="50">
        <f t="shared" si="0"/>
        <v>24</v>
      </c>
      <c r="P18" s="67"/>
      <c r="Q18" s="67"/>
      <c r="R18" s="67"/>
      <c r="S18" s="67"/>
      <c r="T18" s="67"/>
      <c r="U18" s="67"/>
      <c r="V18" s="67"/>
      <c r="W18" s="67"/>
    </row>
    <row r="19" spans="1:23" s="65" customFormat="1" ht="18.75" customHeight="1">
      <c r="A19" s="63" t="s">
        <v>109</v>
      </c>
      <c r="B19" s="187" t="s">
        <v>201</v>
      </c>
      <c r="C19" s="177"/>
      <c r="D19" s="9"/>
      <c r="E19" s="140"/>
      <c r="F19" s="67"/>
      <c r="G19" s="213"/>
      <c r="H19" s="157"/>
      <c r="I19" s="157"/>
      <c r="J19" s="157"/>
      <c r="K19" s="157"/>
      <c r="L19" s="157"/>
      <c r="M19" s="157" t="s">
        <v>0</v>
      </c>
      <c r="N19" s="67">
        <v>24</v>
      </c>
      <c r="O19" s="50">
        <f t="shared" si="0"/>
        <v>24</v>
      </c>
      <c r="P19" s="157"/>
      <c r="Q19" s="157"/>
      <c r="R19" s="157"/>
      <c r="S19" s="157"/>
      <c r="T19" s="157"/>
      <c r="U19" s="157"/>
      <c r="V19" s="157"/>
      <c r="W19" s="157"/>
    </row>
    <row r="20" spans="1:23" s="51" customFormat="1" ht="18.75" customHeight="1">
      <c r="A20" s="66" t="s">
        <v>110</v>
      </c>
      <c r="B20" s="301" t="s">
        <v>202</v>
      </c>
      <c r="C20" s="302"/>
      <c r="D20" s="1"/>
      <c r="E20" s="191"/>
      <c r="F20" s="67"/>
      <c r="G20" s="213"/>
      <c r="H20" s="67"/>
      <c r="I20" s="67"/>
      <c r="J20" s="67"/>
      <c r="K20" s="67"/>
      <c r="L20" s="67"/>
      <c r="M20" s="67" t="s">
        <v>0</v>
      </c>
      <c r="N20" s="67">
        <v>24</v>
      </c>
      <c r="O20" s="50">
        <f t="shared" si="0"/>
        <v>24</v>
      </c>
      <c r="P20" s="67"/>
      <c r="Q20" s="67"/>
      <c r="R20" s="67"/>
      <c r="S20" s="67"/>
      <c r="T20" s="67"/>
      <c r="U20" s="67"/>
      <c r="V20" s="67"/>
      <c r="W20" s="67"/>
    </row>
    <row r="21" spans="1:23" s="65" customFormat="1" ht="18.75" customHeight="1">
      <c r="A21" s="63" t="s">
        <v>111</v>
      </c>
      <c r="B21" s="289" t="s">
        <v>203</v>
      </c>
      <c r="C21" s="290"/>
      <c r="D21" s="9"/>
      <c r="E21" s="140"/>
      <c r="F21" s="67"/>
      <c r="G21" s="213"/>
      <c r="H21" s="157"/>
      <c r="I21" s="157"/>
      <c r="J21" s="157"/>
      <c r="K21" s="157"/>
      <c r="L21" s="157"/>
      <c r="M21" s="157" t="s">
        <v>0</v>
      </c>
      <c r="N21" s="67">
        <v>24</v>
      </c>
      <c r="O21" s="50">
        <f t="shared" si="0"/>
        <v>24</v>
      </c>
      <c r="P21" s="157"/>
      <c r="Q21" s="169"/>
      <c r="R21" s="157"/>
      <c r="S21" s="157"/>
      <c r="T21" s="157"/>
      <c r="U21" s="157"/>
      <c r="V21" s="157"/>
      <c r="W21" s="157"/>
    </row>
    <row r="22" spans="1:23" s="151" customFormat="1" ht="18.75" customHeight="1">
      <c r="A22" s="150" t="s">
        <v>112</v>
      </c>
      <c r="B22" s="287" t="s">
        <v>317</v>
      </c>
      <c r="C22" s="288"/>
      <c r="D22" s="152"/>
      <c r="E22" s="206"/>
      <c r="F22" s="67"/>
      <c r="G22" s="213"/>
      <c r="H22" s="156"/>
      <c r="I22" s="156"/>
      <c r="J22" s="156"/>
      <c r="K22" s="156"/>
      <c r="L22" s="156"/>
      <c r="M22" s="156" t="s">
        <v>0</v>
      </c>
      <c r="N22" s="67">
        <v>24</v>
      </c>
      <c r="O22" s="50">
        <f t="shared" si="0"/>
        <v>24</v>
      </c>
      <c r="P22" s="156"/>
      <c r="Q22" s="170"/>
      <c r="R22" s="156"/>
      <c r="S22" s="156"/>
      <c r="T22" s="156"/>
      <c r="U22" s="156"/>
      <c r="V22" s="156"/>
      <c r="W22" s="156"/>
    </row>
    <row r="23" spans="1:23" s="65" customFormat="1" ht="18.75" customHeight="1">
      <c r="A23" s="63" t="s">
        <v>113</v>
      </c>
      <c r="B23" s="289" t="s">
        <v>260</v>
      </c>
      <c r="C23" s="290"/>
      <c r="D23" s="9"/>
      <c r="E23" s="140"/>
      <c r="F23" s="67"/>
      <c r="G23" s="213"/>
      <c r="H23" s="157"/>
      <c r="I23" s="157"/>
      <c r="J23" s="157"/>
      <c r="K23" s="157"/>
      <c r="L23" s="157"/>
      <c r="M23" s="157" t="s">
        <v>0</v>
      </c>
      <c r="N23" s="67">
        <v>24</v>
      </c>
      <c r="O23" s="50">
        <f t="shared" si="0"/>
        <v>24</v>
      </c>
      <c r="P23" s="157"/>
      <c r="Q23" s="157"/>
      <c r="R23" s="157"/>
      <c r="S23" s="157"/>
      <c r="T23" s="157"/>
      <c r="U23" s="157"/>
      <c r="V23" s="157"/>
      <c r="W23" s="157"/>
    </row>
    <row r="24" spans="1:23" s="151" customFormat="1" ht="18.75" customHeight="1">
      <c r="A24" s="150" t="s">
        <v>114</v>
      </c>
      <c r="B24" s="287" t="s">
        <v>149</v>
      </c>
      <c r="C24" s="288"/>
      <c r="D24" s="152"/>
      <c r="E24" s="206"/>
      <c r="F24" s="67"/>
      <c r="G24" s="213"/>
      <c r="H24" s="156"/>
      <c r="I24" s="156"/>
      <c r="J24" s="156"/>
      <c r="K24" s="156"/>
      <c r="L24" s="156"/>
      <c r="M24" s="156" t="s">
        <v>0</v>
      </c>
      <c r="N24" s="67">
        <v>24</v>
      </c>
      <c r="O24" s="50">
        <f t="shared" si="0"/>
        <v>24</v>
      </c>
      <c r="P24" s="156"/>
      <c r="Q24" s="156"/>
      <c r="R24" s="156"/>
      <c r="S24" s="156"/>
      <c r="T24" s="156"/>
      <c r="U24" s="156"/>
      <c r="V24" s="156"/>
      <c r="W24" s="156"/>
    </row>
    <row r="25" spans="1:23" s="65" customFormat="1" ht="18.75" customHeight="1">
      <c r="A25" s="63" t="s">
        <v>119</v>
      </c>
      <c r="B25" s="289" t="s">
        <v>258</v>
      </c>
      <c r="C25" s="290"/>
      <c r="D25" s="9"/>
      <c r="E25" s="140"/>
      <c r="F25" s="67"/>
      <c r="G25" s="213"/>
      <c r="H25" s="157"/>
      <c r="I25" s="157"/>
      <c r="J25" s="157"/>
      <c r="K25" s="157"/>
      <c r="L25" s="157"/>
      <c r="M25" s="157" t="s">
        <v>0</v>
      </c>
      <c r="N25" s="67">
        <v>24</v>
      </c>
      <c r="O25" s="50">
        <f t="shared" si="0"/>
        <v>24</v>
      </c>
      <c r="P25" s="157"/>
      <c r="Q25" s="157"/>
      <c r="R25" s="157"/>
      <c r="S25" s="157"/>
      <c r="T25" s="157"/>
      <c r="U25" s="157"/>
      <c r="V25" s="157"/>
      <c r="W25" s="157"/>
    </row>
    <row r="26" spans="1:23" s="151" customFormat="1" ht="18.75" customHeight="1">
      <c r="A26" s="150" t="s">
        <v>120</v>
      </c>
      <c r="B26" s="287" t="s">
        <v>150</v>
      </c>
      <c r="C26" s="288"/>
      <c r="D26" s="152"/>
      <c r="E26" s="206"/>
      <c r="F26" s="67"/>
      <c r="G26" s="213"/>
      <c r="H26" s="156"/>
      <c r="I26" s="156"/>
      <c r="J26" s="156"/>
      <c r="K26" s="156"/>
      <c r="L26" s="156"/>
      <c r="M26" s="156" t="s">
        <v>0</v>
      </c>
      <c r="N26" s="67">
        <v>24</v>
      </c>
      <c r="O26" s="50">
        <f t="shared" si="0"/>
        <v>24</v>
      </c>
      <c r="P26" s="156"/>
      <c r="Q26" s="156"/>
      <c r="R26" s="156"/>
      <c r="S26" s="156"/>
      <c r="T26" s="156"/>
      <c r="U26" s="156"/>
      <c r="V26" s="156"/>
      <c r="W26" s="156"/>
    </row>
    <row r="27" spans="1:23" s="65" customFormat="1" ht="21.75" customHeight="1">
      <c r="A27" s="63" t="s">
        <v>131</v>
      </c>
      <c r="B27" s="289" t="s">
        <v>151</v>
      </c>
      <c r="C27" s="290"/>
      <c r="D27" s="9"/>
      <c r="E27" s="140"/>
      <c r="F27" s="67"/>
      <c r="G27" s="213"/>
      <c r="H27" s="157"/>
      <c r="I27" s="157"/>
      <c r="J27" s="157"/>
      <c r="K27" s="157"/>
      <c r="L27" s="157"/>
      <c r="M27" s="157" t="s">
        <v>0</v>
      </c>
      <c r="N27" s="67">
        <v>24</v>
      </c>
      <c r="O27" s="50">
        <f t="shared" si="0"/>
        <v>24</v>
      </c>
      <c r="P27" s="157"/>
      <c r="Q27" s="157"/>
      <c r="R27" s="157"/>
      <c r="S27" s="157"/>
      <c r="T27" s="157"/>
      <c r="U27" s="157"/>
      <c r="V27" s="157"/>
      <c r="W27" s="157"/>
    </row>
    <row r="28" spans="1:23" s="151" customFormat="1" ht="21.75" customHeight="1">
      <c r="A28" s="150" t="s">
        <v>145</v>
      </c>
      <c r="B28" s="287" t="s">
        <v>146</v>
      </c>
      <c r="C28" s="288"/>
      <c r="D28" s="152"/>
      <c r="E28" s="206"/>
      <c r="F28" s="67"/>
      <c r="G28" s="213"/>
      <c r="H28" s="156"/>
      <c r="I28" s="156"/>
      <c r="J28" s="156"/>
      <c r="K28" s="156"/>
      <c r="L28" s="156"/>
      <c r="M28" s="156" t="s">
        <v>0</v>
      </c>
      <c r="N28" s="67">
        <v>24</v>
      </c>
      <c r="O28" s="50">
        <f t="shared" si="0"/>
        <v>24</v>
      </c>
      <c r="P28" s="156"/>
      <c r="Q28" s="156"/>
      <c r="R28" s="156"/>
      <c r="S28" s="156"/>
      <c r="T28" s="156"/>
      <c r="U28" s="156"/>
      <c r="V28" s="156"/>
      <c r="W28" s="156"/>
    </row>
    <row r="29" spans="1:23" s="65" customFormat="1" ht="18.75" customHeight="1">
      <c r="A29" s="63" t="s">
        <v>160</v>
      </c>
      <c r="B29" s="289" t="s">
        <v>147</v>
      </c>
      <c r="C29" s="290"/>
      <c r="D29" s="9"/>
      <c r="E29" s="140"/>
      <c r="F29" s="67"/>
      <c r="G29" s="213"/>
      <c r="H29" s="157"/>
      <c r="I29" s="157"/>
      <c r="J29" s="157"/>
      <c r="K29" s="157"/>
      <c r="L29" s="157"/>
      <c r="M29" s="157" t="s">
        <v>0</v>
      </c>
      <c r="N29" s="67">
        <v>24</v>
      </c>
      <c r="O29" s="50">
        <f t="shared" si="0"/>
        <v>24</v>
      </c>
      <c r="P29" s="74" t="s">
        <v>50</v>
      </c>
      <c r="Q29" s="168">
        <f>IF(OR(D29=P29,D29=""),-N29,0)</f>
        <v>-24</v>
      </c>
      <c r="R29" s="157"/>
      <c r="S29" s="157"/>
      <c r="T29" s="157"/>
      <c r="U29" s="157"/>
      <c r="V29" s="157"/>
      <c r="W29" s="157"/>
    </row>
    <row r="30" spans="1:23" s="151" customFormat="1" ht="18.75" customHeight="1">
      <c r="A30" s="150" t="s">
        <v>204</v>
      </c>
      <c r="B30" s="287" t="s">
        <v>152</v>
      </c>
      <c r="C30" s="288"/>
      <c r="D30" s="152"/>
      <c r="E30" s="206"/>
      <c r="F30" s="67"/>
      <c r="G30" s="213"/>
      <c r="H30" s="156"/>
      <c r="I30" s="156"/>
      <c r="J30" s="156"/>
      <c r="K30" s="156"/>
      <c r="L30" s="156"/>
      <c r="M30" s="156" t="s">
        <v>0</v>
      </c>
      <c r="N30" s="67">
        <v>24</v>
      </c>
      <c r="O30" s="50">
        <f t="shared" si="0"/>
        <v>24</v>
      </c>
      <c r="P30" s="74" t="s">
        <v>50</v>
      </c>
      <c r="Q30" s="168">
        <f>IF(OR(D30=P30,D30=""),-N30,0)</f>
        <v>-24</v>
      </c>
      <c r="R30" s="156"/>
      <c r="S30" s="156"/>
      <c r="T30" s="156"/>
      <c r="U30" s="156"/>
      <c r="V30" s="156"/>
      <c r="W30" s="156"/>
    </row>
    <row r="31" spans="1:23" s="65" customFormat="1" ht="21.75" customHeight="1">
      <c r="A31" s="63" t="s">
        <v>7</v>
      </c>
      <c r="B31" s="285" t="s">
        <v>148</v>
      </c>
      <c r="C31" s="286"/>
      <c r="D31" s="9"/>
      <c r="E31" s="140"/>
      <c r="F31" s="67"/>
      <c r="G31" s="157"/>
      <c r="H31" s="157"/>
      <c r="I31" s="157"/>
      <c r="J31" s="157"/>
      <c r="K31" s="157"/>
      <c r="L31" s="157"/>
      <c r="M31" s="157" t="s">
        <v>0</v>
      </c>
      <c r="N31" s="67">
        <v>18</v>
      </c>
      <c r="O31" s="50">
        <f t="shared" si="0"/>
        <v>18</v>
      </c>
      <c r="P31" s="157"/>
      <c r="Q31" s="157"/>
      <c r="R31" s="157"/>
      <c r="S31" s="157"/>
      <c r="T31" s="157"/>
      <c r="U31" s="157"/>
      <c r="V31" s="157"/>
      <c r="W31" s="157"/>
    </row>
    <row r="32" spans="1:23" s="151" customFormat="1" ht="21.75" customHeight="1">
      <c r="A32" s="150" t="s">
        <v>8</v>
      </c>
      <c r="B32" s="304" t="s">
        <v>205</v>
      </c>
      <c r="C32" s="305"/>
      <c r="D32" s="152"/>
      <c r="E32" s="206"/>
      <c r="F32" s="67"/>
      <c r="G32" s="156"/>
      <c r="H32" s="156"/>
      <c r="I32" s="156"/>
      <c r="J32" s="156"/>
      <c r="K32" s="156"/>
      <c r="L32" s="156"/>
      <c r="M32" s="156"/>
      <c r="N32" s="67"/>
      <c r="O32" s="50"/>
      <c r="P32" s="156"/>
      <c r="Q32" s="156"/>
      <c r="R32" s="156"/>
      <c r="S32" s="156"/>
      <c r="T32" s="156"/>
      <c r="U32" s="156"/>
      <c r="V32" s="156"/>
      <c r="W32" s="156"/>
    </row>
    <row r="33" spans="1:23" s="65" customFormat="1" ht="15.75" customHeight="1">
      <c r="A33" s="63" t="s">
        <v>121</v>
      </c>
      <c r="B33" s="187" t="s">
        <v>153</v>
      </c>
      <c r="C33" s="189"/>
      <c r="D33" s="9"/>
      <c r="E33" s="140"/>
      <c r="F33" s="67"/>
      <c r="G33" s="157"/>
      <c r="H33" s="157"/>
      <c r="I33" s="157"/>
      <c r="J33" s="157"/>
      <c r="K33" s="157"/>
      <c r="L33" s="157"/>
      <c r="M33" s="157" t="s">
        <v>0</v>
      </c>
      <c r="N33" s="67">
        <v>18</v>
      </c>
      <c r="O33" s="50">
        <f t="shared" si="0"/>
        <v>18</v>
      </c>
      <c r="P33" s="157"/>
      <c r="Q33" s="157"/>
      <c r="R33" s="157"/>
      <c r="S33" s="157"/>
      <c r="T33" s="157"/>
      <c r="U33" s="157"/>
      <c r="V33" s="157"/>
      <c r="W33" s="157"/>
    </row>
    <row r="34" spans="1:23" s="151" customFormat="1" ht="15.75" customHeight="1">
      <c r="A34" s="150" t="s">
        <v>122</v>
      </c>
      <c r="B34" s="186" t="s">
        <v>154</v>
      </c>
      <c r="C34" s="190"/>
      <c r="D34" s="152"/>
      <c r="E34" s="206"/>
      <c r="F34" s="67"/>
      <c r="G34" s="156"/>
      <c r="H34" s="156"/>
      <c r="I34" s="156"/>
      <c r="J34" s="156"/>
      <c r="K34" s="156"/>
      <c r="L34" s="156"/>
      <c r="M34" s="156" t="s">
        <v>0</v>
      </c>
      <c r="N34" s="67">
        <v>18</v>
      </c>
      <c r="O34" s="50">
        <f t="shared" si="0"/>
        <v>18</v>
      </c>
      <c r="P34" s="156"/>
      <c r="Q34" s="156"/>
      <c r="R34" s="156"/>
      <c r="S34" s="156"/>
      <c r="T34" s="156"/>
      <c r="U34" s="156"/>
      <c r="V34" s="156"/>
      <c r="W34" s="156"/>
    </row>
    <row r="35" spans="1:23" s="65" customFormat="1" ht="15.75" customHeight="1">
      <c r="A35" s="63" t="s">
        <v>123</v>
      </c>
      <c r="B35" s="187" t="s">
        <v>155</v>
      </c>
      <c r="C35" s="189"/>
      <c r="D35" s="9"/>
      <c r="E35" s="140"/>
      <c r="F35" s="67"/>
      <c r="G35" s="157"/>
      <c r="H35" s="157"/>
      <c r="I35" s="157"/>
      <c r="J35" s="157"/>
      <c r="K35" s="157"/>
      <c r="L35" s="157"/>
      <c r="M35" s="157" t="s">
        <v>0</v>
      </c>
      <c r="N35" s="67">
        <v>18</v>
      </c>
      <c r="O35" s="50">
        <f t="shared" si="0"/>
        <v>18</v>
      </c>
      <c r="P35" s="157"/>
      <c r="Q35" s="157"/>
      <c r="R35" s="157"/>
      <c r="S35" s="157"/>
      <c r="T35" s="157"/>
      <c r="U35" s="157"/>
      <c r="V35" s="157"/>
      <c r="W35" s="157"/>
    </row>
    <row r="36" spans="1:23" s="151" customFormat="1" ht="15.75" customHeight="1">
      <c r="A36" s="150" t="s">
        <v>124</v>
      </c>
      <c r="B36" s="186" t="s">
        <v>156</v>
      </c>
      <c r="C36" s="190"/>
      <c r="D36" s="152"/>
      <c r="E36" s="206"/>
      <c r="F36" s="67"/>
      <c r="G36" s="156"/>
      <c r="H36" s="156"/>
      <c r="I36" s="156"/>
      <c r="J36" s="156"/>
      <c r="K36" s="156"/>
      <c r="L36" s="156"/>
      <c r="M36" s="156" t="s">
        <v>0</v>
      </c>
      <c r="N36" s="67">
        <v>18</v>
      </c>
      <c r="O36" s="50">
        <f t="shared" si="0"/>
        <v>18</v>
      </c>
      <c r="P36" s="156"/>
      <c r="Q36" s="156"/>
      <c r="R36" s="156"/>
      <c r="S36" s="156"/>
      <c r="T36" s="156"/>
      <c r="U36" s="156"/>
      <c r="V36" s="156"/>
      <c r="W36" s="156"/>
    </row>
    <row r="37" spans="1:23" s="65" customFormat="1" ht="15.75" customHeight="1">
      <c r="A37" s="63" t="s">
        <v>125</v>
      </c>
      <c r="B37" s="187" t="s">
        <v>157</v>
      </c>
      <c r="C37" s="189"/>
      <c r="D37" s="9"/>
      <c r="E37" s="140"/>
      <c r="F37" s="67"/>
      <c r="G37" s="157"/>
      <c r="H37" s="157"/>
      <c r="I37" s="157"/>
      <c r="J37" s="157"/>
      <c r="K37" s="157"/>
      <c r="L37" s="157"/>
      <c r="M37" s="157" t="s">
        <v>0</v>
      </c>
      <c r="N37" s="67">
        <v>18</v>
      </c>
      <c r="O37" s="50">
        <f t="shared" si="0"/>
        <v>18</v>
      </c>
      <c r="P37" s="157"/>
      <c r="Q37" s="157"/>
      <c r="R37" s="157"/>
      <c r="S37" s="157"/>
      <c r="T37" s="157"/>
      <c r="U37" s="157"/>
      <c r="V37" s="157"/>
      <c r="W37" s="157"/>
    </row>
    <row r="38" spans="1:23" s="151" customFormat="1" ht="15.75" customHeight="1">
      <c r="A38" s="150" t="s">
        <v>161</v>
      </c>
      <c r="B38" s="186" t="s">
        <v>158</v>
      </c>
      <c r="C38" s="190"/>
      <c r="D38" s="152"/>
      <c r="E38" s="206"/>
      <c r="F38" s="67"/>
      <c r="G38" s="156"/>
      <c r="H38" s="156"/>
      <c r="I38" s="156"/>
      <c r="J38" s="156"/>
      <c r="K38" s="156"/>
      <c r="L38" s="156"/>
      <c r="M38" s="156" t="s">
        <v>0</v>
      </c>
      <c r="N38" s="67">
        <v>18</v>
      </c>
      <c r="O38" s="50">
        <f t="shared" si="0"/>
        <v>18</v>
      </c>
      <c r="P38" s="156"/>
      <c r="Q38" s="156"/>
      <c r="R38" s="156"/>
      <c r="S38" s="156"/>
      <c r="T38" s="156"/>
      <c r="U38" s="156"/>
      <c r="V38" s="156"/>
      <c r="W38" s="156"/>
    </row>
    <row r="39" spans="1:23" s="65" customFormat="1" ht="15.75" customHeight="1">
      <c r="A39" s="63" t="s">
        <v>162</v>
      </c>
      <c r="B39" s="266" t="s">
        <v>322</v>
      </c>
      <c r="C39" s="189"/>
      <c r="D39" s="9"/>
      <c r="E39" s="140"/>
      <c r="F39" s="67"/>
      <c r="G39" s="157"/>
      <c r="H39" s="157"/>
      <c r="I39" s="157"/>
      <c r="J39" s="157"/>
      <c r="K39" s="157"/>
      <c r="L39" s="157"/>
      <c r="M39" s="157" t="s">
        <v>0</v>
      </c>
      <c r="N39" s="67">
        <v>18</v>
      </c>
      <c r="O39" s="50">
        <f t="shared" si="0"/>
        <v>18</v>
      </c>
      <c r="P39" s="157"/>
      <c r="Q39" s="157"/>
      <c r="R39" s="157"/>
      <c r="S39" s="157"/>
      <c r="T39" s="157"/>
      <c r="U39" s="157"/>
      <c r="V39" s="157"/>
      <c r="W39" s="157"/>
    </row>
    <row r="40" spans="1:23" s="151" customFormat="1" ht="29.25" customHeight="1">
      <c r="A40" s="150" t="s">
        <v>9</v>
      </c>
      <c r="B40" s="304" t="s">
        <v>116</v>
      </c>
      <c r="C40" s="305"/>
      <c r="D40" s="152"/>
      <c r="E40" s="206"/>
      <c r="F40" s="67"/>
      <c r="G40" s="156"/>
      <c r="H40" s="156"/>
      <c r="I40" s="156"/>
      <c r="J40" s="156"/>
      <c r="K40" s="156"/>
      <c r="L40" s="156"/>
      <c r="M40" s="156" t="s">
        <v>0</v>
      </c>
      <c r="N40" s="67">
        <v>36</v>
      </c>
      <c r="O40" s="50">
        <f t="shared" si="0"/>
        <v>36</v>
      </c>
      <c r="P40" s="156"/>
      <c r="Q40" s="156"/>
      <c r="R40" s="156"/>
      <c r="S40" s="156"/>
      <c r="T40" s="156"/>
      <c r="U40" s="156"/>
      <c r="V40" s="156"/>
      <c r="W40" s="156"/>
    </row>
    <row r="41" spans="1:23" s="65" customFormat="1" ht="21" customHeight="1">
      <c r="A41" s="63" t="s">
        <v>128</v>
      </c>
      <c r="B41" s="266" t="s">
        <v>319</v>
      </c>
      <c r="C41" s="188"/>
      <c r="D41" s="9"/>
      <c r="E41" s="140"/>
      <c r="F41" s="157"/>
      <c r="G41" s="157"/>
      <c r="H41" s="157"/>
      <c r="I41" s="157"/>
      <c r="J41" s="157"/>
      <c r="K41" s="157"/>
      <c r="L41" s="157"/>
      <c r="M41" s="157" t="s">
        <v>0</v>
      </c>
      <c r="N41" s="157">
        <v>36</v>
      </c>
      <c r="O41" s="50">
        <f t="shared" si="0"/>
        <v>36</v>
      </c>
      <c r="P41" s="157"/>
      <c r="Q41" s="157"/>
      <c r="R41" s="157"/>
      <c r="S41" s="157"/>
      <c r="T41" s="157"/>
      <c r="U41" s="157"/>
      <c r="V41" s="157"/>
      <c r="W41" s="157"/>
    </row>
    <row r="42" spans="1:23" s="151" customFormat="1" ht="19.5" customHeight="1">
      <c r="A42" s="150" t="s">
        <v>129</v>
      </c>
      <c r="B42" s="287" t="s">
        <v>320</v>
      </c>
      <c r="C42" s="288"/>
      <c r="D42" s="152"/>
      <c r="E42" s="206"/>
      <c r="F42" s="156"/>
      <c r="G42" s="156"/>
      <c r="H42" s="156"/>
      <c r="I42" s="156"/>
      <c r="J42" s="156"/>
      <c r="K42" s="156"/>
      <c r="L42" s="156"/>
      <c r="M42" s="156" t="s">
        <v>0</v>
      </c>
      <c r="N42" s="156">
        <v>36</v>
      </c>
      <c r="O42" s="50">
        <f>IF(OR(D42=M42,D42=""),N42,0)</f>
        <v>36</v>
      </c>
      <c r="P42" s="156"/>
      <c r="Q42" s="156"/>
      <c r="R42" s="156"/>
      <c r="S42" s="156"/>
      <c r="T42" s="156"/>
      <c r="U42" s="156"/>
      <c r="V42" s="156"/>
      <c r="W42" s="156"/>
    </row>
    <row r="43" spans="1:23" s="65" customFormat="1" ht="21.75" customHeight="1">
      <c r="A43" s="63" t="s">
        <v>10</v>
      </c>
      <c r="B43" s="285" t="s">
        <v>159</v>
      </c>
      <c r="C43" s="286"/>
      <c r="D43" s="9"/>
      <c r="E43" s="143"/>
      <c r="F43" s="157"/>
      <c r="G43" s="157"/>
      <c r="H43" s="157"/>
      <c r="I43" s="157"/>
      <c r="J43" s="157"/>
      <c r="K43" s="157"/>
      <c r="L43" s="157"/>
      <c r="M43" s="157" t="s">
        <v>0</v>
      </c>
      <c r="N43" s="157">
        <v>18</v>
      </c>
      <c r="O43" s="50">
        <f t="shared" si="0"/>
        <v>18</v>
      </c>
      <c r="P43" s="157"/>
      <c r="Q43" s="157"/>
      <c r="R43" s="157"/>
      <c r="S43" s="157"/>
      <c r="T43" s="157"/>
      <c r="U43" s="157"/>
      <c r="V43" s="157"/>
      <c r="W43" s="157"/>
    </row>
    <row r="44" spans="1:23" s="55" customFormat="1" ht="24" customHeight="1">
      <c r="A44" s="53" t="s">
        <v>101</v>
      </c>
      <c r="B44" s="54"/>
      <c r="C44" s="54"/>
      <c r="D44" s="54"/>
      <c r="E44" s="137"/>
      <c r="F44" s="167"/>
      <c r="G44" s="167"/>
      <c r="H44" s="167"/>
      <c r="I44" s="167"/>
      <c r="J44" s="167"/>
      <c r="K44" s="167"/>
      <c r="L44" s="167"/>
      <c r="M44" s="167"/>
      <c r="N44" s="167">
        <f>SUM(N15:N43)+Q29+Q30</f>
        <v>582</v>
      </c>
      <c r="O44" s="167">
        <f>SUM(O15:O43)</f>
        <v>630</v>
      </c>
      <c r="P44" s="167"/>
      <c r="Q44" s="167"/>
      <c r="R44" s="167"/>
      <c r="S44" s="167"/>
      <c r="T44" s="167"/>
      <c r="U44" s="167"/>
      <c r="V44" s="167"/>
      <c r="W44" s="167"/>
    </row>
    <row r="45" spans="1:23" s="55" customFormat="1" ht="12.75" customHeight="1">
      <c r="A45" s="56"/>
      <c r="E45" s="138"/>
      <c r="F45" s="167"/>
      <c r="G45" s="167"/>
      <c r="H45" s="167"/>
      <c r="I45" s="167"/>
      <c r="J45" s="167"/>
      <c r="K45" s="167"/>
      <c r="L45" s="167"/>
      <c r="M45" s="167"/>
      <c r="N45" s="167"/>
      <c r="O45" s="167"/>
      <c r="P45" s="167"/>
      <c r="Q45" s="167"/>
      <c r="R45" s="167"/>
      <c r="S45" s="167"/>
      <c r="T45" s="167"/>
      <c r="U45" s="167"/>
      <c r="V45" s="167"/>
      <c r="W45" s="167"/>
    </row>
    <row r="46" spans="1:15" ht="12.75">
      <c r="A46" s="57"/>
      <c r="B46" s="57"/>
      <c r="C46" s="57"/>
      <c r="D46" s="58" t="s">
        <v>2</v>
      </c>
      <c r="E46" s="139" t="s">
        <v>45</v>
      </c>
      <c r="M46" s="62" t="s">
        <v>1</v>
      </c>
      <c r="N46" s="62" t="s">
        <v>16</v>
      </c>
      <c r="O46" s="29">
        <f>O50/N50</f>
        <v>1</v>
      </c>
    </row>
    <row r="47" spans="1:23" s="65" customFormat="1" ht="24.75" customHeight="1">
      <c r="A47" s="63" t="s">
        <v>11</v>
      </c>
      <c r="B47" s="293" t="s">
        <v>321</v>
      </c>
      <c r="C47" s="294"/>
      <c r="D47" s="9"/>
      <c r="E47" s="143"/>
      <c r="F47" s="157"/>
      <c r="G47" s="157"/>
      <c r="H47" s="157"/>
      <c r="I47" s="157"/>
      <c r="J47" s="157"/>
      <c r="K47" s="157"/>
      <c r="L47" s="157"/>
      <c r="M47" s="62" t="s">
        <v>215</v>
      </c>
      <c r="N47" s="67">
        <v>4</v>
      </c>
      <c r="O47" s="50">
        <f>IF(OR(D47=M47,D47=""),N47,0)</f>
        <v>4</v>
      </c>
      <c r="P47" s="157"/>
      <c r="Q47" s="157"/>
      <c r="R47" s="157"/>
      <c r="S47" s="157"/>
      <c r="T47" s="157"/>
      <c r="U47" s="157"/>
      <c r="V47" s="157"/>
      <c r="W47" s="157"/>
    </row>
    <row r="48" spans="1:15" ht="24.75" customHeight="1">
      <c r="A48" s="69" t="s">
        <v>12</v>
      </c>
      <c r="B48" s="291" t="s">
        <v>164</v>
      </c>
      <c r="C48" s="292"/>
      <c r="D48" s="1"/>
      <c r="E48" s="142"/>
      <c r="M48" s="62" t="s">
        <v>215</v>
      </c>
      <c r="N48" s="67">
        <v>4</v>
      </c>
      <c r="O48" s="50">
        <f>IF(OR(D48=M48,D48=""),N48,0)</f>
        <v>4</v>
      </c>
    </row>
    <row r="49" spans="1:23" s="65" customFormat="1" ht="24.75" customHeight="1">
      <c r="A49" s="63" t="s">
        <v>165</v>
      </c>
      <c r="B49" s="293" t="s">
        <v>163</v>
      </c>
      <c r="C49" s="294"/>
      <c r="D49" s="9"/>
      <c r="E49" s="143"/>
      <c r="F49" s="157"/>
      <c r="G49" s="157"/>
      <c r="H49" s="157"/>
      <c r="I49" s="157"/>
      <c r="J49" s="157"/>
      <c r="K49" s="157"/>
      <c r="L49" s="157"/>
      <c r="M49" s="62" t="s">
        <v>215</v>
      </c>
      <c r="N49" s="67">
        <v>4</v>
      </c>
      <c r="O49" s="50">
        <f>IF(OR(D49=M49,D49=""),N49,0)</f>
        <v>4</v>
      </c>
      <c r="P49" s="157"/>
      <c r="Q49" s="157"/>
      <c r="R49" s="157"/>
      <c r="S49" s="157"/>
      <c r="T49" s="157"/>
      <c r="U49" s="157"/>
      <c r="V49" s="157"/>
      <c r="W49" s="157"/>
    </row>
    <row r="50" spans="13:18" ht="12.75">
      <c r="M50" s="156"/>
      <c r="N50" s="156">
        <f>SUM(N47:N49)</f>
        <v>12</v>
      </c>
      <c r="O50" s="156">
        <f>SUM(O47:O49)</f>
        <v>12</v>
      </c>
      <c r="P50" s="156"/>
      <c r="Q50" s="156"/>
      <c r="R50" s="156"/>
    </row>
    <row r="51" spans="1:23" s="55" customFormat="1" ht="24" customHeight="1">
      <c r="A51" s="53" t="s">
        <v>264</v>
      </c>
      <c r="B51" s="54"/>
      <c r="C51" s="54"/>
      <c r="D51" s="54"/>
      <c r="E51" s="137"/>
      <c r="F51" s="167"/>
      <c r="G51" s="167"/>
      <c r="H51" s="167"/>
      <c r="I51" s="167"/>
      <c r="J51" s="167"/>
      <c r="K51" s="167"/>
      <c r="L51" s="167"/>
      <c r="M51" s="218"/>
      <c r="N51" s="218"/>
      <c r="O51" s="218"/>
      <c r="P51" s="218"/>
      <c r="Q51" s="218"/>
      <c r="R51" s="218"/>
      <c r="S51" s="167"/>
      <c r="T51" s="167"/>
      <c r="U51" s="167"/>
      <c r="V51" s="167"/>
      <c r="W51" s="167"/>
    </row>
    <row r="52" spans="13:18" ht="12.75">
      <c r="M52" s="156"/>
      <c r="N52" s="156"/>
      <c r="O52" s="156"/>
      <c r="P52" s="156"/>
      <c r="Q52" s="156"/>
      <c r="R52" s="156"/>
    </row>
    <row r="53" spans="1:18" ht="25.5">
      <c r="A53" s="57"/>
      <c r="B53" s="57"/>
      <c r="C53" s="57"/>
      <c r="D53" s="139" t="s">
        <v>216</v>
      </c>
      <c r="E53" s="139" t="s">
        <v>45</v>
      </c>
      <c r="M53" s="62" t="s">
        <v>1</v>
      </c>
      <c r="N53" s="62" t="s">
        <v>16</v>
      </c>
      <c r="O53" s="29">
        <f>O67/N67</f>
        <v>1.0386740331491713</v>
      </c>
      <c r="P53" s="156"/>
      <c r="Q53" s="170"/>
      <c r="R53" s="156"/>
    </row>
    <row r="54" spans="1:18" ht="24.75" customHeight="1">
      <c r="A54" s="63" t="s">
        <v>13</v>
      </c>
      <c r="B54" s="283" t="s">
        <v>206</v>
      </c>
      <c r="C54" s="284"/>
      <c r="D54" s="9"/>
      <c r="E54" s="143"/>
      <c r="M54" s="62" t="s">
        <v>215</v>
      </c>
      <c r="N54" s="67">
        <v>4</v>
      </c>
      <c r="O54" s="50">
        <f>IF(OR(D54=M54,D54=""),N54,0)</f>
        <v>4</v>
      </c>
      <c r="P54" s="156"/>
      <c r="Q54" s="170"/>
      <c r="R54" s="156"/>
    </row>
    <row r="55" spans="1:23" s="151" customFormat="1" ht="24.75" customHeight="1">
      <c r="A55" s="150" t="s">
        <v>14</v>
      </c>
      <c r="B55" s="295" t="s">
        <v>259</v>
      </c>
      <c r="C55" s="296"/>
      <c r="D55" s="152"/>
      <c r="E55" s="153"/>
      <c r="F55" s="156"/>
      <c r="G55" s="156"/>
      <c r="H55" s="156"/>
      <c r="I55" s="156"/>
      <c r="J55" s="156"/>
      <c r="K55" s="156"/>
      <c r="L55" s="156"/>
      <c r="M55" s="62" t="s">
        <v>215</v>
      </c>
      <c r="N55" s="67">
        <v>5</v>
      </c>
      <c r="O55" s="50">
        <f>IF(OR(D55=M55,D55=""),N55,0)</f>
        <v>5</v>
      </c>
      <c r="P55" s="156"/>
      <c r="Q55" s="156"/>
      <c r="R55" s="156"/>
      <c r="S55" s="156"/>
      <c r="T55" s="156"/>
      <c r="U55" s="156"/>
      <c r="V55" s="156"/>
      <c r="W55" s="156"/>
    </row>
    <row r="56" spans="1:23" s="65" customFormat="1" ht="24.75" customHeight="1">
      <c r="A56" s="63" t="s">
        <v>15</v>
      </c>
      <c r="B56" s="179" t="s">
        <v>167</v>
      </c>
      <c r="C56" s="160"/>
      <c r="D56" s="9"/>
      <c r="E56" s="143"/>
      <c r="F56" s="157"/>
      <c r="G56" s="211"/>
      <c r="H56" s="157"/>
      <c r="I56" s="157"/>
      <c r="J56" s="157"/>
      <c r="K56" s="157"/>
      <c r="L56" s="157"/>
      <c r="M56" s="62" t="s">
        <v>215</v>
      </c>
      <c r="N56" s="67">
        <v>6</v>
      </c>
      <c r="O56" s="50">
        <f>IF(OR(D56=M56,D56=""),N56,0)</f>
        <v>6</v>
      </c>
      <c r="P56" s="157"/>
      <c r="Q56" s="169"/>
      <c r="R56" s="157"/>
      <c r="S56" s="157"/>
      <c r="T56" s="157"/>
      <c r="U56" s="157"/>
      <c r="V56" s="157"/>
      <c r="W56" s="157"/>
    </row>
    <row r="57" spans="1:23" s="151" customFormat="1" ht="24.75" customHeight="1">
      <c r="A57" s="150" t="s">
        <v>126</v>
      </c>
      <c r="B57" s="178" t="s">
        <v>168</v>
      </c>
      <c r="C57" s="175"/>
      <c r="D57" s="152"/>
      <c r="E57" s="153"/>
      <c r="F57" s="156"/>
      <c r="G57" s="212"/>
      <c r="H57" s="156"/>
      <c r="I57" s="156"/>
      <c r="J57" s="156"/>
      <c r="K57" s="156"/>
      <c r="L57" s="156"/>
      <c r="M57" s="62" t="s">
        <v>215</v>
      </c>
      <c r="N57" s="67">
        <v>7</v>
      </c>
      <c r="O57" s="50">
        <f>IF(OR(D57=M57,D57=""),N57,0)</f>
        <v>7</v>
      </c>
      <c r="P57" s="74" t="s">
        <v>50</v>
      </c>
      <c r="Q57" s="168">
        <f>IF(OR(D57=P57,D57=""),-N57,0)</f>
        <v>-7</v>
      </c>
      <c r="R57" s="156"/>
      <c r="S57" s="156"/>
      <c r="T57" s="156"/>
      <c r="U57" s="156"/>
      <c r="V57" s="156"/>
      <c r="W57" s="156"/>
    </row>
    <row r="58" spans="1:23" s="65" customFormat="1" ht="24.75" customHeight="1">
      <c r="A58" s="63" t="s">
        <v>170</v>
      </c>
      <c r="B58" s="234" t="s">
        <v>166</v>
      </c>
      <c r="C58" s="234"/>
      <c r="D58" s="9"/>
      <c r="E58" s="143"/>
      <c r="F58" s="157"/>
      <c r="G58" s="211"/>
      <c r="H58" s="157"/>
      <c r="I58" s="157"/>
      <c r="J58" s="157"/>
      <c r="K58" s="157"/>
      <c r="L58" s="157"/>
      <c r="M58" s="62" t="s">
        <v>215</v>
      </c>
      <c r="N58" s="67">
        <v>11</v>
      </c>
      <c r="O58" s="50">
        <v>11</v>
      </c>
      <c r="P58" s="157"/>
      <c r="Q58" s="169"/>
      <c r="R58" s="157"/>
      <c r="S58" s="157"/>
      <c r="T58" s="157"/>
      <c r="U58" s="157"/>
      <c r="V58" s="157"/>
      <c r="W58" s="157"/>
    </row>
    <row r="59" spans="1:23" s="151" customFormat="1" ht="24.75" customHeight="1">
      <c r="A59" s="150" t="s">
        <v>214</v>
      </c>
      <c r="B59" s="176" t="s">
        <v>169</v>
      </c>
      <c r="D59" s="152"/>
      <c r="E59" s="153"/>
      <c r="F59" s="156"/>
      <c r="G59" s="212"/>
      <c r="H59" s="156"/>
      <c r="I59" s="156"/>
      <c r="J59" s="156"/>
      <c r="K59" s="156"/>
      <c r="L59" s="156"/>
      <c r="M59" s="62" t="s">
        <v>215</v>
      </c>
      <c r="N59" s="67">
        <v>11</v>
      </c>
      <c r="O59" s="50">
        <f>IF(OR(D59=M59,D59=""),N59,0)</f>
        <v>11</v>
      </c>
      <c r="P59" s="156"/>
      <c r="Q59" s="156"/>
      <c r="R59" s="156"/>
      <c r="S59" s="156"/>
      <c r="T59" s="156"/>
      <c r="U59" s="156"/>
      <c r="V59" s="156"/>
      <c r="W59" s="156"/>
    </row>
    <row r="60" spans="1:17" ht="24.75" customHeight="1">
      <c r="A60" s="63" t="s">
        <v>261</v>
      </c>
      <c r="B60" s="283" t="s">
        <v>117</v>
      </c>
      <c r="C60" s="284"/>
      <c r="D60" s="9"/>
      <c r="E60" s="143"/>
      <c r="I60" s="234"/>
      <c r="J60" s="234"/>
      <c r="M60" s="62" t="s">
        <v>215</v>
      </c>
      <c r="N60" s="67">
        <v>36</v>
      </c>
      <c r="O60" s="50">
        <f aca="true" t="shared" si="1" ref="O60:O65">IF(OR(D60=M60,D60=""),N60,0)</f>
        <v>36</v>
      </c>
      <c r="P60" s="156"/>
      <c r="Q60" s="130"/>
    </row>
    <row r="61" spans="1:17" ht="24.75" customHeight="1">
      <c r="A61" s="150" t="s">
        <v>262</v>
      </c>
      <c r="B61" s="275" t="s">
        <v>143</v>
      </c>
      <c r="C61" s="276"/>
      <c r="D61" s="152"/>
      <c r="E61" s="153"/>
      <c r="G61" s="213"/>
      <c r="N61" s="67"/>
      <c r="O61" s="50"/>
      <c r="P61" s="156"/>
      <c r="Q61" s="130"/>
    </row>
    <row r="62" spans="1:23" s="65" customFormat="1" ht="24.75" customHeight="1">
      <c r="A62" s="63" t="s">
        <v>267</v>
      </c>
      <c r="B62" s="182" t="s">
        <v>171</v>
      </c>
      <c r="D62" s="9"/>
      <c r="E62" s="143"/>
      <c r="F62" s="67"/>
      <c r="G62" s="157"/>
      <c r="H62" s="157"/>
      <c r="I62" s="157"/>
      <c r="J62" s="157"/>
      <c r="K62" s="157"/>
      <c r="L62" s="157"/>
      <c r="M62" s="62" t="s">
        <v>215</v>
      </c>
      <c r="N62" s="67">
        <v>36</v>
      </c>
      <c r="O62" s="50">
        <f t="shared" si="1"/>
        <v>36</v>
      </c>
      <c r="P62" s="156"/>
      <c r="Q62" s="170"/>
      <c r="R62" s="156"/>
      <c r="S62" s="156"/>
      <c r="T62" s="157"/>
      <c r="U62" s="157"/>
      <c r="V62" s="157"/>
      <c r="W62" s="157"/>
    </row>
    <row r="63" spans="1:19" ht="24.75" customHeight="1">
      <c r="A63" s="150" t="s">
        <v>268</v>
      </c>
      <c r="B63" s="279" t="s">
        <v>172</v>
      </c>
      <c r="C63" s="280"/>
      <c r="D63" s="152"/>
      <c r="E63" s="153"/>
      <c r="M63" s="62" t="s">
        <v>215</v>
      </c>
      <c r="N63" s="67">
        <v>36</v>
      </c>
      <c r="O63" s="50">
        <f t="shared" si="1"/>
        <v>36</v>
      </c>
      <c r="P63" s="156"/>
      <c r="Q63" s="170"/>
      <c r="R63" s="156"/>
      <c r="S63" s="156"/>
    </row>
    <row r="64" spans="1:19" ht="24.75" customHeight="1">
      <c r="A64" s="63" t="s">
        <v>269</v>
      </c>
      <c r="B64" s="281" t="s">
        <v>173</v>
      </c>
      <c r="C64" s="282"/>
      <c r="D64" s="9"/>
      <c r="E64" s="143"/>
      <c r="M64" s="62" t="s">
        <v>215</v>
      </c>
      <c r="N64" s="67">
        <v>6</v>
      </c>
      <c r="O64" s="50">
        <f t="shared" si="1"/>
        <v>6</v>
      </c>
      <c r="P64" s="156"/>
      <c r="Q64" s="170"/>
      <c r="R64" s="156"/>
      <c r="S64" s="156"/>
    </row>
    <row r="65" spans="1:23" s="151" customFormat="1" ht="24.75" customHeight="1">
      <c r="A65" s="150" t="s">
        <v>270</v>
      </c>
      <c r="B65" s="183" t="s">
        <v>175</v>
      </c>
      <c r="D65" s="152"/>
      <c r="E65" s="153"/>
      <c r="F65" s="156"/>
      <c r="G65" s="156"/>
      <c r="H65" s="156"/>
      <c r="I65" s="156"/>
      <c r="J65" s="156"/>
      <c r="K65" s="156"/>
      <c r="L65" s="156"/>
      <c r="M65" s="62" t="s">
        <v>215</v>
      </c>
      <c r="N65" s="156">
        <v>6</v>
      </c>
      <c r="O65" s="50">
        <f t="shared" si="1"/>
        <v>6</v>
      </c>
      <c r="P65" s="156"/>
      <c r="Q65" s="170"/>
      <c r="R65" s="156"/>
      <c r="S65" s="156"/>
      <c r="T65" s="156"/>
      <c r="U65" s="156"/>
      <c r="V65" s="156"/>
      <c r="W65" s="156"/>
    </row>
    <row r="66" spans="1:19" ht="24.75" customHeight="1">
      <c r="A66" s="63" t="s">
        <v>263</v>
      </c>
      <c r="B66" s="283" t="s">
        <v>174</v>
      </c>
      <c r="C66" s="284"/>
      <c r="D66" s="9"/>
      <c r="E66" s="143"/>
      <c r="G66" s="213"/>
      <c r="M66" s="62" t="s">
        <v>215</v>
      </c>
      <c r="N66" s="67">
        <v>24</v>
      </c>
      <c r="O66" s="50">
        <f>IF(OR(D66=M66,D66=""),N66,0)</f>
        <v>24</v>
      </c>
      <c r="P66" s="156"/>
      <c r="Q66" s="170"/>
      <c r="R66" s="156"/>
      <c r="S66" s="156"/>
    </row>
    <row r="67" spans="13:19" ht="12.75">
      <c r="M67" s="156"/>
      <c r="N67" s="156">
        <f>SUM(N54:N66)+Q57</f>
        <v>181</v>
      </c>
      <c r="O67" s="156">
        <f>SUM(O54:O66)</f>
        <v>188</v>
      </c>
      <c r="P67" s="156"/>
      <c r="Q67" s="156"/>
      <c r="R67" s="156"/>
      <c r="S67" s="156"/>
    </row>
    <row r="68" spans="13:19" ht="12.75">
      <c r="M68" s="156"/>
      <c r="N68" s="156"/>
      <c r="O68" s="156"/>
      <c r="P68" s="156"/>
      <c r="Q68" s="156"/>
      <c r="R68" s="156"/>
      <c r="S68" s="156"/>
    </row>
    <row r="69" spans="1:23" s="55" customFormat="1" ht="24" customHeight="1">
      <c r="A69" s="53" t="s">
        <v>265</v>
      </c>
      <c r="B69" s="54"/>
      <c r="C69" s="54"/>
      <c r="D69" s="54"/>
      <c r="E69" s="137"/>
      <c r="F69" s="167"/>
      <c r="G69" s="167"/>
      <c r="H69" s="167"/>
      <c r="I69" s="167"/>
      <c r="J69" s="167"/>
      <c r="K69" s="167"/>
      <c r="L69" s="167"/>
      <c r="M69" s="218"/>
      <c r="N69" s="218"/>
      <c r="O69" s="218"/>
      <c r="P69" s="218"/>
      <c r="Q69" s="218"/>
      <c r="R69" s="218"/>
      <c r="S69" s="218"/>
      <c r="T69" s="167"/>
      <c r="U69" s="167"/>
      <c r="V69" s="167"/>
      <c r="W69" s="167"/>
    </row>
    <row r="70" spans="13:19" ht="12.75">
      <c r="M70" s="62" t="s">
        <v>1</v>
      </c>
      <c r="N70" s="62" t="s">
        <v>16</v>
      </c>
      <c r="O70" s="29">
        <f>O96/N96</f>
        <v>1.3544303797468353</v>
      </c>
      <c r="P70" s="156"/>
      <c r="Q70" s="156"/>
      <c r="R70" s="156"/>
      <c r="S70" s="156"/>
    </row>
    <row r="71" spans="1:19" ht="25.5" customHeight="1">
      <c r="A71" s="57"/>
      <c r="B71" s="57"/>
      <c r="C71" s="57"/>
      <c r="D71" s="139" t="s">
        <v>216</v>
      </c>
      <c r="E71" s="139" t="s">
        <v>45</v>
      </c>
      <c r="N71" s="67"/>
      <c r="O71" s="50"/>
      <c r="P71" s="156"/>
      <c r="Q71" s="170"/>
      <c r="R71" s="217"/>
      <c r="S71" s="156"/>
    </row>
    <row r="72" spans="1:23" s="51" customFormat="1" ht="24.75" customHeight="1">
      <c r="A72" s="66" t="s">
        <v>18</v>
      </c>
      <c r="B72" s="277" t="s">
        <v>198</v>
      </c>
      <c r="C72" s="278"/>
      <c r="D72" s="1"/>
      <c r="E72" s="207"/>
      <c r="F72" s="225"/>
      <c r="G72" s="156"/>
      <c r="H72" s="67"/>
      <c r="I72" s="67"/>
      <c r="J72" s="67"/>
      <c r="K72" s="67"/>
      <c r="L72" s="67"/>
      <c r="M72" s="62" t="s">
        <v>215</v>
      </c>
      <c r="N72" s="221">
        <v>32</v>
      </c>
      <c r="O72" s="50">
        <f aca="true" t="shared" si="2" ref="O72:O95">IF(OR(D72=M72,D72=""),N72,0)</f>
        <v>32</v>
      </c>
      <c r="P72" s="156"/>
      <c r="Q72" s="170"/>
      <c r="R72" s="156"/>
      <c r="S72" s="156"/>
      <c r="T72" s="67"/>
      <c r="U72" s="67"/>
      <c r="V72" s="67"/>
      <c r="W72" s="67"/>
    </row>
    <row r="73" spans="1:23" s="65" customFormat="1" ht="21.75" customHeight="1">
      <c r="A73" s="63" t="s">
        <v>19</v>
      </c>
      <c r="B73" s="185" t="s">
        <v>177</v>
      </c>
      <c r="C73" s="180"/>
      <c r="D73" s="9"/>
      <c r="E73" s="209"/>
      <c r="F73" s="225"/>
      <c r="G73" s="156"/>
      <c r="H73" s="157"/>
      <c r="I73" s="157"/>
      <c r="J73" s="157"/>
      <c r="K73" s="157"/>
      <c r="L73" s="157"/>
      <c r="M73" s="62" t="s">
        <v>215</v>
      </c>
      <c r="N73" s="222">
        <v>32</v>
      </c>
      <c r="O73" s="50">
        <f t="shared" si="2"/>
        <v>32</v>
      </c>
      <c r="P73" s="156"/>
      <c r="Q73" s="170"/>
      <c r="R73" s="156"/>
      <c r="S73" s="156"/>
      <c r="T73" s="157"/>
      <c r="U73" s="157"/>
      <c r="V73" s="157"/>
      <c r="W73" s="157"/>
    </row>
    <row r="74" spans="1:23" s="51" customFormat="1" ht="21.75" customHeight="1">
      <c r="A74" s="66" t="s">
        <v>271</v>
      </c>
      <c r="B74" s="197" t="s">
        <v>309</v>
      </c>
      <c r="D74" s="1"/>
      <c r="E74" s="197"/>
      <c r="F74" s="226"/>
      <c r="G74" s="212"/>
      <c r="H74" s="67"/>
      <c r="I74" s="67"/>
      <c r="J74" s="67"/>
      <c r="K74" s="67"/>
      <c r="L74" s="67"/>
      <c r="M74" s="62" t="s">
        <v>215</v>
      </c>
      <c r="N74" s="223">
        <v>24</v>
      </c>
      <c r="O74" s="50">
        <f t="shared" si="2"/>
        <v>24</v>
      </c>
      <c r="P74" s="156"/>
      <c r="Q74" s="170"/>
      <c r="R74" s="156"/>
      <c r="S74" s="156"/>
      <c r="T74" s="67"/>
      <c r="U74" s="67"/>
      <c r="V74" s="67"/>
      <c r="W74" s="67"/>
    </row>
    <row r="75" spans="1:23" s="65" customFormat="1" ht="21.75" customHeight="1">
      <c r="A75" s="63" t="s">
        <v>272</v>
      </c>
      <c r="B75" s="283" t="s">
        <v>199</v>
      </c>
      <c r="C75" s="284"/>
      <c r="D75" s="9"/>
      <c r="E75" s="199"/>
      <c r="F75" s="226"/>
      <c r="G75" s="212"/>
      <c r="H75" s="157"/>
      <c r="I75" s="157"/>
      <c r="J75" s="157"/>
      <c r="K75" s="157"/>
      <c r="L75" s="157"/>
      <c r="M75" s="62" t="s">
        <v>215</v>
      </c>
      <c r="N75" s="224">
        <v>24</v>
      </c>
      <c r="O75" s="50">
        <f t="shared" si="2"/>
        <v>24</v>
      </c>
      <c r="P75" s="156"/>
      <c r="Q75" s="170"/>
      <c r="R75" s="156"/>
      <c r="S75" s="156"/>
      <c r="T75" s="157"/>
      <c r="U75" s="157"/>
      <c r="V75" s="157"/>
      <c r="W75" s="157"/>
    </row>
    <row r="76" spans="1:23" s="51" customFormat="1" ht="21.75" customHeight="1">
      <c r="A76" s="66" t="s">
        <v>20</v>
      </c>
      <c r="B76" s="277" t="s">
        <v>144</v>
      </c>
      <c r="C76" s="278"/>
      <c r="D76" s="1"/>
      <c r="E76" s="207"/>
      <c r="F76" s="225"/>
      <c r="G76" s="156"/>
      <c r="H76" s="67"/>
      <c r="I76" s="67"/>
      <c r="J76" s="67"/>
      <c r="K76" s="67"/>
      <c r="L76" s="67"/>
      <c r="M76" s="62" t="s">
        <v>215</v>
      </c>
      <c r="N76" s="221">
        <v>32</v>
      </c>
      <c r="O76" s="50">
        <f t="shared" si="2"/>
        <v>32</v>
      </c>
      <c r="P76" s="156"/>
      <c r="Q76" s="170"/>
      <c r="R76" s="156"/>
      <c r="S76" s="156"/>
      <c r="T76" s="67"/>
      <c r="U76" s="67"/>
      <c r="V76" s="67"/>
      <c r="W76" s="67"/>
    </row>
    <row r="77" spans="1:23" s="65" customFormat="1" ht="21.75" customHeight="1">
      <c r="A77" s="63" t="s">
        <v>176</v>
      </c>
      <c r="B77" s="283" t="s">
        <v>292</v>
      </c>
      <c r="C77" s="284"/>
      <c r="D77" s="9"/>
      <c r="E77" s="198"/>
      <c r="F77" s="226"/>
      <c r="G77" s="156"/>
      <c r="H77" s="157"/>
      <c r="I77" s="157"/>
      <c r="J77" s="157"/>
      <c r="K77" s="157"/>
      <c r="L77" s="157"/>
      <c r="M77" s="62" t="s">
        <v>215</v>
      </c>
      <c r="N77" s="224">
        <v>32</v>
      </c>
      <c r="O77" s="50">
        <f t="shared" si="2"/>
        <v>32</v>
      </c>
      <c r="P77" s="156"/>
      <c r="Q77" s="170"/>
      <c r="R77" s="156"/>
      <c r="S77" s="156"/>
      <c r="T77" s="157"/>
      <c r="U77" s="157"/>
      <c r="V77" s="157"/>
      <c r="W77" s="157"/>
    </row>
    <row r="78" spans="1:23" s="51" customFormat="1" ht="21.75" customHeight="1">
      <c r="A78" s="66" t="s">
        <v>273</v>
      </c>
      <c r="B78" s="192" t="s">
        <v>181</v>
      </c>
      <c r="D78" s="1"/>
      <c r="E78" s="200"/>
      <c r="F78" s="225"/>
      <c r="G78" s="156"/>
      <c r="H78" s="67"/>
      <c r="I78" s="67"/>
      <c r="J78" s="67"/>
      <c r="K78" s="67"/>
      <c r="L78" s="67"/>
      <c r="M78" s="62" t="s">
        <v>215</v>
      </c>
      <c r="N78" s="221">
        <v>32</v>
      </c>
      <c r="O78" s="50">
        <f t="shared" si="2"/>
        <v>32</v>
      </c>
      <c r="P78" s="156"/>
      <c r="Q78" s="170"/>
      <c r="R78" s="156"/>
      <c r="S78" s="156"/>
      <c r="T78" s="67"/>
      <c r="U78" s="67"/>
      <c r="V78" s="67"/>
      <c r="W78" s="67"/>
    </row>
    <row r="79" spans="1:23" s="65" customFormat="1" ht="21.75" customHeight="1">
      <c r="A79" s="63" t="s">
        <v>274</v>
      </c>
      <c r="B79" s="179" t="s">
        <v>182</v>
      </c>
      <c r="D79" s="9"/>
      <c r="E79" s="198"/>
      <c r="F79" s="226"/>
      <c r="G79" s="156"/>
      <c r="H79" s="157"/>
      <c r="I79" s="157"/>
      <c r="J79" s="157"/>
      <c r="K79" s="157"/>
      <c r="L79" s="157"/>
      <c r="M79" s="62" t="s">
        <v>215</v>
      </c>
      <c r="N79" s="224">
        <v>32</v>
      </c>
      <c r="O79" s="50">
        <f t="shared" si="2"/>
        <v>32</v>
      </c>
      <c r="P79" s="156"/>
      <c r="Q79" s="170"/>
      <c r="R79" s="156"/>
      <c r="S79" s="156"/>
      <c r="T79" s="157"/>
      <c r="U79" s="157"/>
      <c r="V79" s="157"/>
      <c r="W79" s="157"/>
    </row>
    <row r="80" spans="1:23" s="51" customFormat="1" ht="21.75" customHeight="1">
      <c r="A80" s="66" t="s">
        <v>275</v>
      </c>
      <c r="B80" s="277" t="s">
        <v>183</v>
      </c>
      <c r="C80" s="278"/>
      <c r="D80" s="1"/>
      <c r="E80" s="207"/>
      <c r="F80" s="225"/>
      <c r="G80" s="156"/>
      <c r="H80" s="67"/>
      <c r="I80" s="67"/>
      <c r="J80" s="67"/>
      <c r="K80" s="67"/>
      <c r="L80" s="67"/>
      <c r="M80" s="62" t="s">
        <v>215</v>
      </c>
      <c r="N80" s="221">
        <v>32</v>
      </c>
      <c r="O80" s="50">
        <f t="shared" si="2"/>
        <v>32</v>
      </c>
      <c r="P80" s="156"/>
      <c r="Q80" s="170"/>
      <c r="R80" s="156"/>
      <c r="S80" s="156"/>
      <c r="T80" s="67"/>
      <c r="U80" s="67"/>
      <c r="V80" s="67"/>
      <c r="W80" s="67"/>
    </row>
    <row r="81" spans="1:23" s="65" customFormat="1" ht="24.75" customHeight="1">
      <c r="A81" s="63" t="s">
        <v>276</v>
      </c>
      <c r="B81" s="76" t="s">
        <v>118</v>
      </c>
      <c r="D81" s="9"/>
      <c r="E81" s="76"/>
      <c r="F81" s="226"/>
      <c r="G81" s="212"/>
      <c r="H81" s="157"/>
      <c r="I81" s="157"/>
      <c r="J81" s="157"/>
      <c r="K81" s="157"/>
      <c r="L81" s="157"/>
      <c r="M81" s="62" t="s">
        <v>215</v>
      </c>
      <c r="N81" s="224">
        <v>24</v>
      </c>
      <c r="O81" s="50">
        <f t="shared" si="2"/>
        <v>24</v>
      </c>
      <c r="P81" s="156"/>
      <c r="Q81" s="170"/>
      <c r="R81" s="156"/>
      <c r="S81" s="156"/>
      <c r="T81" s="157"/>
      <c r="U81" s="157"/>
      <c r="V81" s="157"/>
      <c r="W81" s="157"/>
    </row>
    <row r="82" spans="1:23" s="51" customFormat="1" ht="24.75" customHeight="1">
      <c r="A82" s="66" t="s">
        <v>277</v>
      </c>
      <c r="B82" s="194" t="s">
        <v>291</v>
      </c>
      <c r="D82" s="1"/>
      <c r="E82" s="194"/>
      <c r="F82" s="225"/>
      <c r="G82" s="156"/>
      <c r="H82" s="67"/>
      <c r="I82" s="67"/>
      <c r="J82" s="67"/>
      <c r="K82" s="67"/>
      <c r="L82" s="67"/>
      <c r="M82" s="62" t="s">
        <v>215</v>
      </c>
      <c r="N82" s="221">
        <v>48</v>
      </c>
      <c r="O82" s="50">
        <f t="shared" si="2"/>
        <v>48</v>
      </c>
      <c r="P82" s="156"/>
      <c r="Q82" s="170"/>
      <c r="R82" s="156"/>
      <c r="S82" s="156"/>
      <c r="T82" s="67"/>
      <c r="U82" s="67"/>
      <c r="V82" s="67"/>
      <c r="W82" s="67"/>
    </row>
    <row r="83" spans="1:23" s="65" customFormat="1" ht="24.75" customHeight="1">
      <c r="A83" s="63" t="s">
        <v>278</v>
      </c>
      <c r="B83" s="283" t="s">
        <v>210</v>
      </c>
      <c r="C83" s="284"/>
      <c r="D83" s="9"/>
      <c r="E83" s="209"/>
      <c r="F83" s="226"/>
      <c r="G83" s="156"/>
      <c r="H83" s="157"/>
      <c r="I83" s="157"/>
      <c r="J83" s="157"/>
      <c r="K83" s="157"/>
      <c r="L83" s="157"/>
      <c r="M83" s="62" t="s">
        <v>215</v>
      </c>
      <c r="N83" s="224">
        <v>48</v>
      </c>
      <c r="O83" s="50">
        <f t="shared" si="2"/>
        <v>48</v>
      </c>
      <c r="P83" s="157"/>
      <c r="Q83" s="169"/>
      <c r="R83" s="157"/>
      <c r="S83" s="157"/>
      <c r="T83" s="157"/>
      <c r="U83" s="157"/>
      <c r="V83" s="157"/>
      <c r="W83" s="157"/>
    </row>
    <row r="84" spans="1:23" s="51" customFormat="1" ht="33.75" customHeight="1">
      <c r="A84" s="66" t="s">
        <v>279</v>
      </c>
      <c r="B84" s="277" t="s">
        <v>184</v>
      </c>
      <c r="C84" s="278"/>
      <c r="D84" s="1"/>
      <c r="E84" s="207"/>
      <c r="F84" s="225"/>
      <c r="G84" s="156"/>
      <c r="H84" s="67"/>
      <c r="I84" s="67"/>
      <c r="J84" s="67"/>
      <c r="K84" s="67"/>
      <c r="L84" s="67"/>
      <c r="M84" s="62" t="s">
        <v>215</v>
      </c>
      <c r="N84" s="221">
        <v>48</v>
      </c>
      <c r="O84" s="50">
        <f t="shared" si="2"/>
        <v>48</v>
      </c>
      <c r="P84" s="67"/>
      <c r="Q84" s="130"/>
      <c r="R84" s="67"/>
      <c r="S84" s="67"/>
      <c r="T84" s="67"/>
      <c r="U84" s="67"/>
      <c r="V84" s="67"/>
      <c r="W84" s="67"/>
    </row>
    <row r="85" spans="1:23" s="65" customFormat="1" ht="22.5" customHeight="1">
      <c r="A85" s="63" t="s">
        <v>280</v>
      </c>
      <c r="B85" s="283" t="s">
        <v>130</v>
      </c>
      <c r="C85" s="284"/>
      <c r="D85" s="9"/>
      <c r="E85" s="199"/>
      <c r="F85" s="226"/>
      <c r="G85" s="156"/>
      <c r="H85" s="157"/>
      <c r="I85" s="157"/>
      <c r="J85" s="157"/>
      <c r="K85" s="157"/>
      <c r="L85" s="157"/>
      <c r="M85" s="62" t="s">
        <v>215</v>
      </c>
      <c r="N85" s="224">
        <v>48</v>
      </c>
      <c r="O85" s="50">
        <f t="shared" si="2"/>
        <v>48</v>
      </c>
      <c r="P85" s="157"/>
      <c r="Q85" s="169"/>
      <c r="R85" s="157"/>
      <c r="S85" s="157"/>
      <c r="T85" s="157"/>
      <c r="U85" s="157"/>
      <c r="V85" s="157"/>
      <c r="W85" s="157"/>
    </row>
    <row r="86" spans="1:23" s="51" customFormat="1" ht="28.5" customHeight="1">
      <c r="A86" s="66" t="s">
        <v>281</v>
      </c>
      <c r="B86" s="193" t="s">
        <v>188</v>
      </c>
      <c r="C86" s="195"/>
      <c r="D86" s="1"/>
      <c r="E86" s="207"/>
      <c r="F86" s="225"/>
      <c r="G86" s="156"/>
      <c r="H86" s="67"/>
      <c r="I86" s="67"/>
      <c r="J86" s="67"/>
      <c r="K86" s="67"/>
      <c r="L86" s="67"/>
      <c r="M86" s="62" t="s">
        <v>215</v>
      </c>
      <c r="N86" s="221">
        <v>48</v>
      </c>
      <c r="O86" s="50">
        <f t="shared" si="2"/>
        <v>48</v>
      </c>
      <c r="P86" s="74" t="s">
        <v>50</v>
      </c>
      <c r="Q86" s="168">
        <f>IF(OR(D86=P86,D86=""),-N86,0)</f>
        <v>-48</v>
      </c>
      <c r="R86" s="67"/>
      <c r="S86" s="67"/>
      <c r="T86" s="67"/>
      <c r="U86" s="67"/>
      <c r="V86" s="67"/>
      <c r="W86" s="67"/>
    </row>
    <row r="87" spans="1:23" s="65" customFormat="1" ht="24.75" customHeight="1">
      <c r="A87" s="63" t="s">
        <v>282</v>
      </c>
      <c r="B87" s="281" t="s">
        <v>326</v>
      </c>
      <c r="C87" s="282"/>
      <c r="D87" s="9"/>
      <c r="E87" s="76"/>
      <c r="F87" s="226"/>
      <c r="G87" s="156"/>
      <c r="H87" s="157"/>
      <c r="I87" s="157"/>
      <c r="J87" s="157"/>
      <c r="K87" s="157"/>
      <c r="L87" s="157"/>
      <c r="M87" s="62" t="s">
        <v>215</v>
      </c>
      <c r="N87" s="224">
        <v>48</v>
      </c>
      <c r="O87" s="50">
        <f t="shared" si="2"/>
        <v>48</v>
      </c>
      <c r="P87" s="74" t="s">
        <v>50</v>
      </c>
      <c r="Q87" s="168">
        <f>IF(OR(D87=P87,D87=""),-N87,0)</f>
        <v>-48</v>
      </c>
      <c r="R87" s="157"/>
      <c r="S87" s="157"/>
      <c r="T87" s="157"/>
      <c r="U87" s="157"/>
      <c r="V87" s="157"/>
      <c r="W87" s="157"/>
    </row>
    <row r="88" spans="1:23" s="51" customFormat="1" ht="24.75" customHeight="1">
      <c r="A88" s="66" t="s">
        <v>283</v>
      </c>
      <c r="B88" s="194" t="s">
        <v>187</v>
      </c>
      <c r="D88" s="1"/>
      <c r="E88" s="194"/>
      <c r="F88" s="225"/>
      <c r="G88" s="156"/>
      <c r="H88" s="67"/>
      <c r="I88" s="67"/>
      <c r="J88" s="67"/>
      <c r="K88" s="67"/>
      <c r="L88" s="67"/>
      <c r="M88" s="62" t="s">
        <v>215</v>
      </c>
      <c r="N88" s="221">
        <v>48</v>
      </c>
      <c r="O88" s="50">
        <f t="shared" si="2"/>
        <v>48</v>
      </c>
      <c r="P88" s="74" t="s">
        <v>50</v>
      </c>
      <c r="Q88" s="168">
        <f>IF(OR(D88=P88,D88=""),-N88,0)</f>
        <v>-48</v>
      </c>
      <c r="R88" s="67"/>
      <c r="S88" s="67"/>
      <c r="T88" s="67"/>
      <c r="U88" s="67"/>
      <c r="V88" s="67"/>
      <c r="W88" s="67"/>
    </row>
    <row r="89" spans="1:23" s="65" customFormat="1" ht="24.75" customHeight="1">
      <c r="A89" s="63" t="s">
        <v>284</v>
      </c>
      <c r="B89" s="76" t="s">
        <v>185</v>
      </c>
      <c r="D89" s="9"/>
      <c r="E89" s="76"/>
      <c r="F89" s="226"/>
      <c r="G89" s="156"/>
      <c r="H89" s="157"/>
      <c r="I89" s="157"/>
      <c r="J89" s="157"/>
      <c r="K89" s="157"/>
      <c r="L89" s="157"/>
      <c r="M89" s="62" t="s">
        <v>215</v>
      </c>
      <c r="N89" s="224">
        <v>24</v>
      </c>
      <c r="O89" s="50">
        <f t="shared" si="2"/>
        <v>24</v>
      </c>
      <c r="P89" s="156"/>
      <c r="Q89" s="170"/>
      <c r="R89" s="157"/>
      <c r="S89" s="157"/>
      <c r="T89" s="157"/>
      <c r="U89" s="157"/>
      <c r="V89" s="157"/>
      <c r="W89" s="157"/>
    </row>
    <row r="90" spans="1:23" s="51" customFormat="1" ht="24.75" customHeight="1">
      <c r="A90" s="66" t="s">
        <v>285</v>
      </c>
      <c r="B90" s="277" t="s">
        <v>186</v>
      </c>
      <c r="C90" s="278"/>
      <c r="D90" s="1"/>
      <c r="E90" s="194"/>
      <c r="F90" s="225"/>
      <c r="G90" s="156"/>
      <c r="H90" s="67"/>
      <c r="I90" s="67"/>
      <c r="J90" s="67"/>
      <c r="K90" s="67"/>
      <c r="L90" s="67"/>
      <c r="M90" s="62" t="s">
        <v>215</v>
      </c>
      <c r="N90" s="221">
        <v>32</v>
      </c>
      <c r="O90" s="50">
        <f t="shared" si="2"/>
        <v>32</v>
      </c>
      <c r="P90" s="74" t="s">
        <v>50</v>
      </c>
      <c r="Q90" s="168">
        <f>IF(OR(D90=P90,D90=""),-N90,0)</f>
        <v>-32</v>
      </c>
      <c r="R90" s="67"/>
      <c r="S90" s="67"/>
      <c r="T90" s="67"/>
      <c r="U90" s="67"/>
      <c r="V90" s="67"/>
      <c r="W90" s="67"/>
    </row>
    <row r="91" spans="1:23" s="65" customFormat="1" ht="24.75" customHeight="1">
      <c r="A91" s="63" t="s">
        <v>286</v>
      </c>
      <c r="B91" s="76" t="s">
        <v>212</v>
      </c>
      <c r="D91" s="9"/>
      <c r="E91" s="76"/>
      <c r="F91" s="226"/>
      <c r="G91" s="212"/>
      <c r="H91" s="157"/>
      <c r="I91" s="157"/>
      <c r="J91" s="157"/>
      <c r="K91" s="157"/>
      <c r="L91" s="157"/>
      <c r="M91" s="62"/>
      <c r="N91" s="224"/>
      <c r="O91" s="50"/>
      <c r="P91" s="157"/>
      <c r="Q91" s="169"/>
      <c r="R91" s="157"/>
      <c r="S91" s="157"/>
      <c r="T91" s="157"/>
      <c r="U91" s="157"/>
      <c r="V91" s="157"/>
      <c r="W91" s="157"/>
    </row>
    <row r="92" spans="1:23" s="51" customFormat="1" ht="24.75" customHeight="1">
      <c r="A92" s="66" t="s">
        <v>287</v>
      </c>
      <c r="B92" s="193" t="s">
        <v>179</v>
      </c>
      <c r="D92" s="1"/>
      <c r="E92" s="194"/>
      <c r="F92" s="225"/>
      <c r="G92" s="156"/>
      <c r="H92" s="67"/>
      <c r="I92" s="67"/>
      <c r="J92" s="67"/>
      <c r="K92" s="67"/>
      <c r="L92" s="67"/>
      <c r="M92" s="62" t="s">
        <v>215</v>
      </c>
      <c r="N92" s="221">
        <v>48</v>
      </c>
      <c r="O92" s="50">
        <f t="shared" si="2"/>
        <v>48</v>
      </c>
      <c r="P92" s="67"/>
      <c r="Q92" s="130"/>
      <c r="R92" s="67"/>
      <c r="S92" s="67"/>
      <c r="T92" s="67"/>
      <c r="U92" s="67"/>
      <c r="V92" s="67"/>
      <c r="W92" s="67"/>
    </row>
    <row r="93" spans="1:23" s="65" customFormat="1" ht="24.75" customHeight="1">
      <c r="A93" s="63" t="s">
        <v>288</v>
      </c>
      <c r="B93" s="182" t="s">
        <v>178</v>
      </c>
      <c r="D93" s="9"/>
      <c r="E93" s="76" t="s">
        <v>331</v>
      </c>
      <c r="F93" s="226"/>
      <c r="G93" s="156"/>
      <c r="H93" s="157"/>
      <c r="I93" s="157"/>
      <c r="J93" s="157"/>
      <c r="K93" s="157"/>
      <c r="L93" s="157"/>
      <c r="M93" s="62" t="s">
        <v>215</v>
      </c>
      <c r="N93" s="224">
        <v>48</v>
      </c>
      <c r="O93" s="50">
        <f t="shared" si="2"/>
        <v>48</v>
      </c>
      <c r="P93" s="74" t="s">
        <v>50</v>
      </c>
      <c r="Q93" s="168">
        <f>IF(OR(D93=P93,D93=""),-N93,0)</f>
        <v>-48</v>
      </c>
      <c r="R93" s="157"/>
      <c r="S93" s="157"/>
      <c r="T93" s="157"/>
      <c r="U93" s="157"/>
      <c r="V93" s="157"/>
      <c r="W93" s="157"/>
    </row>
    <row r="94" spans="1:23" s="51" customFormat="1" ht="24.75" customHeight="1">
      <c r="A94" s="66" t="s">
        <v>289</v>
      </c>
      <c r="B94" s="194" t="s">
        <v>180</v>
      </c>
      <c r="D94" s="1"/>
      <c r="E94" s="197"/>
      <c r="F94" s="225"/>
      <c r="G94" s="156"/>
      <c r="H94" s="67"/>
      <c r="I94" s="67"/>
      <c r="J94" s="67"/>
      <c r="K94" s="67"/>
      <c r="L94" s="67"/>
      <c r="M94" s="62" t="s">
        <v>215</v>
      </c>
      <c r="N94" s="221">
        <v>48</v>
      </c>
      <c r="O94" s="50">
        <f t="shared" si="2"/>
        <v>48</v>
      </c>
      <c r="P94" s="67"/>
      <c r="Q94" s="130"/>
      <c r="R94" s="67"/>
      <c r="S94" s="67"/>
      <c r="T94" s="67"/>
      <c r="U94" s="67"/>
      <c r="V94" s="67"/>
      <c r="W94" s="67"/>
    </row>
    <row r="95" spans="1:23" s="65" customFormat="1" ht="24.75" customHeight="1">
      <c r="A95" s="63" t="s">
        <v>290</v>
      </c>
      <c r="B95" s="283" t="s">
        <v>105</v>
      </c>
      <c r="C95" s="284"/>
      <c r="D95" s="9"/>
      <c r="E95" s="199"/>
      <c r="F95" s="226"/>
      <c r="G95" s="156"/>
      <c r="H95" s="157"/>
      <c r="I95" s="157"/>
      <c r="J95" s="157"/>
      <c r="K95" s="157"/>
      <c r="L95" s="157"/>
      <c r="M95" s="62" t="s">
        <v>215</v>
      </c>
      <c r="N95" s="224">
        <v>24</v>
      </c>
      <c r="O95" s="50">
        <f t="shared" si="2"/>
        <v>24</v>
      </c>
      <c r="P95" s="157"/>
      <c r="Q95" s="169"/>
      <c r="R95" s="157"/>
      <c r="S95" s="157"/>
      <c r="T95" s="157"/>
      <c r="U95" s="157"/>
      <c r="V95" s="157"/>
      <c r="W95" s="157"/>
    </row>
    <row r="96" spans="5:23" s="51" customFormat="1" ht="12.75">
      <c r="E96" s="196"/>
      <c r="F96" s="67"/>
      <c r="G96" s="67"/>
      <c r="H96" s="67"/>
      <c r="I96" s="67"/>
      <c r="J96" s="67"/>
      <c r="K96" s="67"/>
      <c r="L96" s="67"/>
      <c r="M96" s="156"/>
      <c r="N96" s="156">
        <f>SUM(N72:N95)+Q86+Q87+Q88+Q90+Q93</f>
        <v>632</v>
      </c>
      <c r="O96" s="156">
        <f>SUM(O72:O95)</f>
        <v>856</v>
      </c>
      <c r="P96" s="156"/>
      <c r="Q96" s="67"/>
      <c r="R96" s="67"/>
      <c r="S96" s="67"/>
      <c r="T96" s="67"/>
      <c r="U96" s="67"/>
      <c r="V96" s="67"/>
      <c r="W96" s="67"/>
    </row>
    <row r="97" spans="1:23" s="55" customFormat="1" ht="24" customHeight="1">
      <c r="A97" s="53" t="s">
        <v>302</v>
      </c>
      <c r="B97" s="54"/>
      <c r="C97" s="54"/>
      <c r="D97" s="54"/>
      <c r="E97" s="137"/>
      <c r="F97" s="167"/>
      <c r="G97" s="167"/>
      <c r="H97" s="167"/>
      <c r="I97" s="167"/>
      <c r="J97" s="167"/>
      <c r="K97" s="167"/>
      <c r="L97" s="167"/>
      <c r="M97" s="218"/>
      <c r="N97" s="156"/>
      <c r="O97" s="156"/>
      <c r="P97" s="218"/>
      <c r="Q97" s="167"/>
      <c r="R97" s="167"/>
      <c r="S97" s="167"/>
      <c r="T97" s="167"/>
      <c r="U97" s="167"/>
      <c r="V97" s="167"/>
      <c r="W97" s="167"/>
    </row>
    <row r="98" spans="5:23" s="151" customFormat="1" ht="12.75">
      <c r="E98" s="158"/>
      <c r="F98" s="156"/>
      <c r="G98" s="156"/>
      <c r="H98" s="156"/>
      <c r="I98" s="156"/>
      <c r="J98" s="156"/>
      <c r="K98" s="156"/>
      <c r="L98" s="156"/>
      <c r="M98" s="156"/>
      <c r="N98" s="156"/>
      <c r="O98" s="156"/>
      <c r="P98" s="156"/>
      <c r="Q98" s="156"/>
      <c r="R98" s="156"/>
      <c r="S98" s="156"/>
      <c r="T98" s="156"/>
      <c r="U98" s="156"/>
      <c r="V98" s="156"/>
      <c r="W98" s="156"/>
    </row>
    <row r="99" spans="1:17" ht="25.5">
      <c r="A99" s="57"/>
      <c r="B99" s="57"/>
      <c r="C99" s="57"/>
      <c r="D99" s="139" t="s">
        <v>216</v>
      </c>
      <c r="E99" s="139" t="s">
        <v>45</v>
      </c>
      <c r="M99" s="62" t="s">
        <v>1</v>
      </c>
      <c r="N99" s="62" t="s">
        <v>16</v>
      </c>
      <c r="O99" s="29">
        <f>O109/N109</f>
        <v>1.4948453608247423</v>
      </c>
      <c r="P99" s="156"/>
      <c r="Q99" s="170"/>
    </row>
    <row r="100" spans="1:23" s="65" customFormat="1" ht="24" customHeight="1">
      <c r="A100" s="63" t="s">
        <v>293</v>
      </c>
      <c r="B100" s="283" t="s">
        <v>134</v>
      </c>
      <c r="C100" s="284"/>
      <c r="D100" s="9"/>
      <c r="E100" s="143"/>
      <c r="F100" s="157"/>
      <c r="G100" s="211"/>
      <c r="H100" s="157"/>
      <c r="I100" s="157"/>
      <c r="J100" s="157"/>
      <c r="K100" s="157"/>
      <c r="L100" s="157"/>
      <c r="M100" s="62"/>
      <c r="N100" s="67"/>
      <c r="O100" s="50"/>
      <c r="P100" s="156"/>
      <c r="Q100" s="169"/>
      <c r="R100" s="157"/>
      <c r="S100" s="157"/>
      <c r="T100" s="157"/>
      <c r="U100" s="157"/>
      <c r="V100" s="157"/>
      <c r="W100" s="157"/>
    </row>
    <row r="101" spans="1:23" s="151" customFormat="1" ht="19.5" customHeight="1">
      <c r="A101" s="150" t="s">
        <v>294</v>
      </c>
      <c r="B101" s="279" t="s">
        <v>192</v>
      </c>
      <c r="C101" s="280"/>
      <c r="D101" s="152"/>
      <c r="E101" s="153"/>
      <c r="F101" s="156"/>
      <c r="G101" s="156"/>
      <c r="H101" s="156"/>
      <c r="I101" s="156"/>
      <c r="J101" s="156"/>
      <c r="K101" s="156"/>
      <c r="L101" s="156"/>
      <c r="M101" s="62" t="s">
        <v>215</v>
      </c>
      <c r="N101" s="156">
        <v>48</v>
      </c>
      <c r="O101" s="50">
        <f>IF(OR(D101=M101,D101=""),N101,0)</f>
        <v>48</v>
      </c>
      <c r="P101" s="74" t="s">
        <v>50</v>
      </c>
      <c r="Q101" s="168">
        <f>IF(OR(D101=P101,D101=""),-N101,0)</f>
        <v>-48</v>
      </c>
      <c r="R101" s="156"/>
      <c r="S101" s="156"/>
      <c r="T101" s="156"/>
      <c r="U101" s="156"/>
      <c r="V101" s="156"/>
      <c r="W101" s="156"/>
    </row>
    <row r="102" spans="1:23" s="65" customFormat="1" ht="21" customHeight="1">
      <c r="A102" s="63" t="s">
        <v>295</v>
      </c>
      <c r="B102" s="281" t="s">
        <v>191</v>
      </c>
      <c r="C102" s="282"/>
      <c r="D102" s="9"/>
      <c r="E102" s="143"/>
      <c r="F102" s="157"/>
      <c r="G102" s="157"/>
      <c r="H102" s="157"/>
      <c r="I102" s="157"/>
      <c r="J102" s="157"/>
      <c r="K102" s="157"/>
      <c r="L102" s="157"/>
      <c r="M102" s="62" t="s">
        <v>215</v>
      </c>
      <c r="N102" s="157">
        <v>48</v>
      </c>
      <c r="O102" s="50">
        <f aca="true" t="shared" si="3" ref="O102:O108">IF(OR(D102=M102,D102=""),N102,0)</f>
        <v>48</v>
      </c>
      <c r="P102" s="74" t="s">
        <v>50</v>
      </c>
      <c r="Q102" s="168">
        <f>IF(OR(D102=P102,D102=""),-N102,0)</f>
        <v>-48</v>
      </c>
      <c r="R102" s="157"/>
      <c r="S102" s="157"/>
      <c r="T102" s="157"/>
      <c r="U102" s="157"/>
      <c r="V102" s="157"/>
      <c r="W102" s="157"/>
    </row>
    <row r="103" spans="1:23" s="151" customFormat="1" ht="21.75" customHeight="1">
      <c r="A103" s="150" t="s">
        <v>296</v>
      </c>
      <c r="B103" s="275" t="s">
        <v>190</v>
      </c>
      <c r="C103" s="276"/>
      <c r="D103" s="152"/>
      <c r="E103" s="153"/>
      <c r="F103" s="156"/>
      <c r="G103" s="156"/>
      <c r="H103" s="156"/>
      <c r="I103" s="156"/>
      <c r="J103" s="156"/>
      <c r="K103" s="156"/>
      <c r="L103" s="156"/>
      <c r="M103" s="62" t="s">
        <v>215</v>
      </c>
      <c r="N103" s="156">
        <v>48</v>
      </c>
      <c r="O103" s="50">
        <f t="shared" si="3"/>
        <v>48</v>
      </c>
      <c r="P103" s="156"/>
      <c r="Q103" s="170"/>
      <c r="R103" s="156"/>
      <c r="S103" s="156"/>
      <c r="T103" s="156"/>
      <c r="U103" s="156"/>
      <c r="V103" s="156"/>
      <c r="W103" s="156"/>
    </row>
    <row r="104" spans="1:23" s="65" customFormat="1" ht="21.75" customHeight="1">
      <c r="A104" s="63" t="s">
        <v>297</v>
      </c>
      <c r="B104" s="283" t="s">
        <v>207</v>
      </c>
      <c r="C104" s="284"/>
      <c r="D104" s="9"/>
      <c r="E104" s="143"/>
      <c r="F104" s="157"/>
      <c r="G104" s="211"/>
      <c r="H104" s="157"/>
      <c r="I104" s="157"/>
      <c r="J104" s="157"/>
      <c r="K104" s="157"/>
      <c r="L104" s="157"/>
      <c r="M104" s="62"/>
      <c r="N104" s="157"/>
      <c r="O104" s="50"/>
      <c r="P104" s="156"/>
      <c r="Q104" s="170"/>
      <c r="R104" s="156"/>
      <c r="S104" s="157"/>
      <c r="T104" s="157"/>
      <c r="U104" s="157"/>
      <c r="V104" s="157"/>
      <c r="W104" s="157"/>
    </row>
    <row r="105" spans="1:23" s="151" customFormat="1" ht="24.75" customHeight="1">
      <c r="A105" s="150" t="s">
        <v>298</v>
      </c>
      <c r="B105" s="183" t="s">
        <v>189</v>
      </c>
      <c r="C105" s="184"/>
      <c r="D105" s="152"/>
      <c r="E105" s="153"/>
      <c r="F105" s="156"/>
      <c r="G105" s="156"/>
      <c r="H105" s="156"/>
      <c r="I105" s="156"/>
      <c r="J105" s="156"/>
      <c r="K105" s="156"/>
      <c r="L105" s="156"/>
      <c r="M105" s="62" t="s">
        <v>215</v>
      </c>
      <c r="N105" s="156">
        <v>48</v>
      </c>
      <c r="O105" s="50">
        <f t="shared" si="3"/>
        <v>48</v>
      </c>
      <c r="P105" s="156"/>
      <c r="Q105" s="170"/>
      <c r="R105" s="156"/>
      <c r="S105" s="156"/>
      <c r="T105" s="156"/>
      <c r="U105" s="156"/>
      <c r="V105" s="156"/>
      <c r="W105" s="156"/>
    </row>
    <row r="106" spans="1:23" s="65" customFormat="1" ht="24.75" customHeight="1">
      <c r="A106" s="63" t="s">
        <v>299</v>
      </c>
      <c r="B106" s="281" t="s">
        <v>193</v>
      </c>
      <c r="C106" s="282"/>
      <c r="D106" s="9"/>
      <c r="E106" s="143"/>
      <c r="F106" s="157"/>
      <c r="G106" s="157"/>
      <c r="H106" s="157"/>
      <c r="I106" s="157"/>
      <c r="J106" s="157"/>
      <c r="K106" s="157"/>
      <c r="L106" s="157"/>
      <c r="M106" s="62" t="s">
        <v>215</v>
      </c>
      <c r="N106" s="157">
        <v>48</v>
      </c>
      <c r="O106" s="50">
        <f t="shared" si="3"/>
        <v>48</v>
      </c>
      <c r="P106" s="156"/>
      <c r="Q106" s="170"/>
      <c r="R106" s="156"/>
      <c r="S106" s="157"/>
      <c r="T106" s="157"/>
      <c r="U106" s="157"/>
      <c r="V106" s="157"/>
      <c r="W106" s="157"/>
    </row>
    <row r="107" spans="1:23" s="151" customFormat="1" ht="21.75" customHeight="1">
      <c r="A107" s="150" t="s">
        <v>300</v>
      </c>
      <c r="B107" s="275" t="s">
        <v>194</v>
      </c>
      <c r="C107" s="276"/>
      <c r="D107" s="152"/>
      <c r="E107" s="153"/>
      <c r="F107" s="156"/>
      <c r="G107" s="156"/>
      <c r="H107" s="156"/>
      <c r="I107" s="156"/>
      <c r="J107" s="156"/>
      <c r="K107" s="156"/>
      <c r="L107" s="156"/>
      <c r="M107" s="62" t="s">
        <v>215</v>
      </c>
      <c r="N107" s="156">
        <v>32</v>
      </c>
      <c r="O107" s="50">
        <f t="shared" si="3"/>
        <v>32</v>
      </c>
      <c r="P107" s="156"/>
      <c r="Q107" s="170"/>
      <c r="R107" s="156"/>
      <c r="S107" s="156"/>
      <c r="T107" s="156"/>
      <c r="U107" s="156"/>
      <c r="V107" s="156"/>
      <c r="W107" s="156"/>
    </row>
    <row r="108" spans="1:23" s="65" customFormat="1" ht="24.75" customHeight="1">
      <c r="A108" s="63" t="s">
        <v>301</v>
      </c>
      <c r="B108" s="281" t="s">
        <v>195</v>
      </c>
      <c r="C108" s="282"/>
      <c r="D108" s="9"/>
      <c r="E108" s="143"/>
      <c r="F108" s="157"/>
      <c r="G108" s="157"/>
      <c r="H108" s="157"/>
      <c r="I108" s="157"/>
      <c r="J108" s="157"/>
      <c r="K108" s="157"/>
      <c r="L108" s="157"/>
      <c r="M108" s="62" t="s">
        <v>215</v>
      </c>
      <c r="N108" s="157">
        <v>18</v>
      </c>
      <c r="O108" s="50">
        <f t="shared" si="3"/>
        <v>18</v>
      </c>
      <c r="P108" s="156"/>
      <c r="Q108" s="170"/>
      <c r="R108" s="156"/>
      <c r="S108" s="157"/>
      <c r="T108" s="157"/>
      <c r="U108" s="157"/>
      <c r="V108" s="157"/>
      <c r="W108" s="157"/>
    </row>
    <row r="109" spans="13:18" ht="12.75">
      <c r="M109" s="156"/>
      <c r="N109" s="156">
        <f>SUM(N101:N108)+Q101+Q102</f>
        <v>194</v>
      </c>
      <c r="O109" s="156">
        <f>SUM(O101:O108)</f>
        <v>290</v>
      </c>
      <c r="P109" s="156"/>
      <c r="Q109" s="156"/>
      <c r="R109" s="156"/>
    </row>
    <row r="110" spans="1:23" s="55" customFormat="1" ht="24" customHeight="1">
      <c r="A110" s="53" t="s">
        <v>303</v>
      </c>
      <c r="B110" s="54"/>
      <c r="C110" s="54"/>
      <c r="D110" s="54"/>
      <c r="E110" s="137"/>
      <c r="F110" s="167"/>
      <c r="G110" s="216"/>
      <c r="H110" s="167"/>
      <c r="I110" s="167"/>
      <c r="J110" s="167"/>
      <c r="K110" s="167"/>
      <c r="L110" s="167"/>
      <c r="M110" s="218"/>
      <c r="N110" s="218"/>
      <c r="O110" s="218"/>
      <c r="P110" s="218"/>
      <c r="Q110" s="218"/>
      <c r="R110" s="218"/>
      <c r="S110" s="167"/>
      <c r="T110" s="167"/>
      <c r="U110" s="167"/>
      <c r="V110" s="167"/>
      <c r="W110" s="167"/>
    </row>
    <row r="111" spans="13:18" ht="12.75">
      <c r="M111" s="62" t="s">
        <v>1</v>
      </c>
      <c r="N111" s="62" t="s">
        <v>16</v>
      </c>
      <c r="O111" s="29" t="e">
        <f>O119/N119</f>
        <v>#DIV/0!</v>
      </c>
      <c r="P111" s="156"/>
      <c r="Q111" s="156"/>
      <c r="R111" s="156"/>
    </row>
    <row r="112" spans="1:18" ht="25.5">
      <c r="A112" s="57"/>
      <c r="B112" s="57"/>
      <c r="C112" s="57"/>
      <c r="D112" s="139" t="s">
        <v>216</v>
      </c>
      <c r="E112" s="139" t="s">
        <v>45</v>
      </c>
      <c r="N112" s="67"/>
      <c r="O112" s="50"/>
      <c r="P112" s="156"/>
      <c r="Q112" s="170"/>
      <c r="R112" s="156"/>
    </row>
    <row r="113" spans="1:23" s="65" customFormat="1" ht="38.25" customHeight="1">
      <c r="A113" s="63" t="s">
        <v>21</v>
      </c>
      <c r="B113" s="283" t="s">
        <v>196</v>
      </c>
      <c r="C113" s="284"/>
      <c r="D113" s="9"/>
      <c r="E113" s="143"/>
      <c r="F113" s="157">
        <v>48</v>
      </c>
      <c r="G113" s="157"/>
      <c r="H113" s="157"/>
      <c r="I113" s="157"/>
      <c r="J113" s="157"/>
      <c r="K113" s="157"/>
      <c r="L113" s="157"/>
      <c r="M113" s="62" t="s">
        <v>215</v>
      </c>
      <c r="N113" s="156">
        <v>48</v>
      </c>
      <c r="O113" s="50">
        <f aca="true" t="shared" si="4" ref="O113:O118">IF(OR(D113=M113,D113=""),N113,0)</f>
        <v>48</v>
      </c>
      <c r="P113" s="74" t="s">
        <v>50</v>
      </c>
      <c r="Q113" s="168">
        <f aca="true" t="shared" si="5" ref="Q113:Q118">IF(OR(D113=P113,D113=""),-N113,0)</f>
        <v>-48</v>
      </c>
      <c r="R113" s="156"/>
      <c r="S113" s="157"/>
      <c r="T113" s="157"/>
      <c r="U113" s="157"/>
      <c r="V113" s="157"/>
      <c r="W113" s="157"/>
    </row>
    <row r="114" spans="1:23" s="151" customFormat="1" ht="30" customHeight="1">
      <c r="A114" s="150" t="s">
        <v>22</v>
      </c>
      <c r="B114" s="275" t="s">
        <v>213</v>
      </c>
      <c r="C114" s="276"/>
      <c r="D114" s="152"/>
      <c r="E114" s="153"/>
      <c r="F114" s="156">
        <v>48</v>
      </c>
      <c r="G114" s="156"/>
      <c r="H114" s="156"/>
      <c r="I114" s="156"/>
      <c r="J114" s="156"/>
      <c r="K114" s="156"/>
      <c r="L114" s="156"/>
      <c r="M114" s="62" t="s">
        <v>215</v>
      </c>
      <c r="N114" s="157">
        <v>48</v>
      </c>
      <c r="O114" s="50">
        <f t="shared" si="4"/>
        <v>48</v>
      </c>
      <c r="P114" s="74" t="s">
        <v>50</v>
      </c>
      <c r="Q114" s="168">
        <f t="shared" si="5"/>
        <v>-48</v>
      </c>
      <c r="R114" s="156"/>
      <c r="S114" s="156"/>
      <c r="T114" s="156"/>
      <c r="U114" s="156"/>
      <c r="V114" s="156"/>
      <c r="W114" s="156"/>
    </row>
    <row r="115" spans="1:23" s="65" customFormat="1" ht="30" customHeight="1">
      <c r="A115" s="63" t="s">
        <v>304</v>
      </c>
      <c r="B115" s="155" t="s">
        <v>136</v>
      </c>
      <c r="C115" s="162"/>
      <c r="D115" s="9"/>
      <c r="E115" s="143"/>
      <c r="F115" s="157">
        <v>48</v>
      </c>
      <c r="G115" s="157"/>
      <c r="H115" s="157"/>
      <c r="I115" s="157"/>
      <c r="J115" s="157"/>
      <c r="K115" s="157"/>
      <c r="L115" s="157"/>
      <c r="M115" s="62" t="s">
        <v>215</v>
      </c>
      <c r="N115" s="156">
        <v>48</v>
      </c>
      <c r="O115" s="50">
        <f t="shared" si="4"/>
        <v>48</v>
      </c>
      <c r="P115" s="74" t="s">
        <v>50</v>
      </c>
      <c r="Q115" s="168">
        <f t="shared" si="5"/>
        <v>-48</v>
      </c>
      <c r="R115" s="156"/>
      <c r="S115" s="157"/>
      <c r="T115" s="157"/>
      <c r="U115" s="157"/>
      <c r="V115" s="157"/>
      <c r="W115" s="157"/>
    </row>
    <row r="116" spans="1:23" s="151" customFormat="1" ht="30" customHeight="1">
      <c r="A116" s="150" t="s">
        <v>305</v>
      </c>
      <c r="B116" s="154" t="s">
        <v>135</v>
      </c>
      <c r="C116" s="161"/>
      <c r="D116" s="152"/>
      <c r="E116" s="153"/>
      <c r="F116" s="156">
        <v>48</v>
      </c>
      <c r="G116" s="156"/>
      <c r="H116" s="156"/>
      <c r="I116" s="156"/>
      <c r="J116" s="156"/>
      <c r="K116" s="156"/>
      <c r="L116" s="156"/>
      <c r="M116" s="62" t="s">
        <v>215</v>
      </c>
      <c r="N116" s="157">
        <v>48</v>
      </c>
      <c r="O116" s="50">
        <f t="shared" si="4"/>
        <v>48</v>
      </c>
      <c r="P116" s="74" t="s">
        <v>50</v>
      </c>
      <c r="Q116" s="168">
        <f t="shared" si="5"/>
        <v>-48</v>
      </c>
      <c r="R116" s="156"/>
      <c r="S116" s="156"/>
      <c r="T116" s="156"/>
      <c r="U116" s="156"/>
      <c r="V116" s="156"/>
      <c r="W116" s="156"/>
    </row>
    <row r="117" spans="1:23" s="65" customFormat="1" ht="30" customHeight="1">
      <c r="A117" s="63" t="s">
        <v>23</v>
      </c>
      <c r="B117" s="215" t="s">
        <v>197</v>
      </c>
      <c r="C117" s="214"/>
      <c r="D117" s="9"/>
      <c r="E117" s="143"/>
      <c r="F117" s="157">
        <v>48</v>
      </c>
      <c r="G117" s="157"/>
      <c r="H117" s="157"/>
      <c r="I117" s="157"/>
      <c r="J117" s="157"/>
      <c r="K117" s="157"/>
      <c r="L117" s="157"/>
      <c r="M117" s="62" t="s">
        <v>215</v>
      </c>
      <c r="N117" s="156">
        <v>48</v>
      </c>
      <c r="O117" s="50">
        <f t="shared" si="4"/>
        <v>48</v>
      </c>
      <c r="P117" s="74" t="s">
        <v>50</v>
      </c>
      <c r="Q117" s="168">
        <f t="shared" si="5"/>
        <v>-48</v>
      </c>
      <c r="R117" s="156"/>
      <c r="S117" s="157"/>
      <c r="T117" s="157"/>
      <c r="U117" s="157"/>
      <c r="V117" s="157"/>
      <c r="W117" s="157"/>
    </row>
    <row r="118" spans="1:23" s="151" customFormat="1" ht="24.75" customHeight="1">
      <c r="A118" s="150" t="s">
        <v>24</v>
      </c>
      <c r="B118" s="275" t="s">
        <v>127</v>
      </c>
      <c r="C118" s="276"/>
      <c r="D118" s="152"/>
      <c r="E118" s="153"/>
      <c r="F118" s="156">
        <v>48</v>
      </c>
      <c r="G118" s="156"/>
      <c r="H118" s="156"/>
      <c r="I118" s="156"/>
      <c r="J118" s="156"/>
      <c r="K118" s="156"/>
      <c r="L118" s="156"/>
      <c r="M118" s="62" t="s">
        <v>215</v>
      </c>
      <c r="N118" s="157">
        <v>48</v>
      </c>
      <c r="O118" s="50">
        <f t="shared" si="4"/>
        <v>48</v>
      </c>
      <c r="P118" s="74" t="s">
        <v>50</v>
      </c>
      <c r="Q118" s="168">
        <f t="shared" si="5"/>
        <v>-48</v>
      </c>
      <c r="R118" s="156"/>
      <c r="S118" s="156"/>
      <c r="T118" s="156"/>
      <c r="U118" s="156"/>
      <c r="V118" s="156"/>
      <c r="W118" s="156"/>
    </row>
    <row r="119" spans="1:23" s="151" customFormat="1" ht="30" customHeight="1">
      <c r="A119" s="150"/>
      <c r="B119" s="159"/>
      <c r="C119" s="163"/>
      <c r="D119" s="164"/>
      <c r="E119" s="153"/>
      <c r="F119" s="156"/>
      <c r="G119" s="156"/>
      <c r="H119" s="156"/>
      <c r="I119" s="156"/>
      <c r="J119" s="156"/>
      <c r="K119" s="156"/>
      <c r="L119" s="156"/>
      <c r="M119" s="156"/>
      <c r="N119" s="156">
        <f>SUM(N113:N118)+Q113+Q114+Q115+Q116+Q117+Q118</f>
        <v>0</v>
      </c>
      <c r="O119" s="156">
        <f>SUM(O113:O118)</f>
        <v>288</v>
      </c>
      <c r="P119" s="156"/>
      <c r="Q119" s="170"/>
      <c r="R119" s="156"/>
      <c r="S119" s="156"/>
      <c r="T119" s="156"/>
      <c r="U119" s="156"/>
      <c r="V119" s="156"/>
      <c r="W119" s="156"/>
    </row>
    <row r="120" spans="1:23" s="80" customFormat="1" ht="18.75" customHeight="1">
      <c r="A120" s="78" t="s">
        <v>47</v>
      </c>
      <c r="B120" s="79"/>
      <c r="C120" s="79"/>
      <c r="D120" s="79"/>
      <c r="E120" s="144"/>
      <c r="F120" s="171"/>
      <c r="G120" s="172"/>
      <c r="H120" s="172"/>
      <c r="I120" s="172"/>
      <c r="J120" s="172"/>
      <c r="K120" s="172"/>
      <c r="L120" s="172"/>
      <c r="M120" s="220"/>
      <c r="N120" s="220"/>
      <c r="O120" s="220"/>
      <c r="P120" s="220"/>
      <c r="Q120" s="220"/>
      <c r="R120" s="220"/>
      <c r="S120" s="172"/>
      <c r="T120" s="172"/>
      <c r="U120" s="172"/>
      <c r="V120" s="172"/>
      <c r="W120" s="172"/>
    </row>
    <row r="121" spans="1:18" ht="12.75">
      <c r="A121" s="65"/>
      <c r="B121" s="65"/>
      <c r="C121" s="65"/>
      <c r="D121" s="65"/>
      <c r="E121" s="145"/>
      <c r="M121" s="156"/>
      <c r="N121" s="156"/>
      <c r="O121" s="156"/>
      <c r="P121" s="156"/>
      <c r="Q121" s="156"/>
      <c r="R121" s="156"/>
    </row>
    <row r="122" spans="1:18" ht="12.75">
      <c r="A122" s="65"/>
      <c r="B122" s="81" t="s">
        <v>53</v>
      </c>
      <c r="C122" s="81"/>
      <c r="D122" s="81" t="s">
        <v>46</v>
      </c>
      <c r="E122" s="145"/>
      <c r="M122" s="156"/>
      <c r="N122" s="156"/>
      <c r="O122" s="156"/>
      <c r="P122" s="156"/>
      <c r="Q122" s="156"/>
      <c r="R122" s="156"/>
    </row>
    <row r="123" spans="1:18" ht="12.75">
      <c r="A123" s="65"/>
      <c r="B123" s="48"/>
      <c r="C123" s="82"/>
      <c r="D123" s="49"/>
      <c r="E123" s="145"/>
      <c r="M123" s="156"/>
      <c r="N123" s="156"/>
      <c r="O123" s="156"/>
      <c r="P123" s="156"/>
      <c r="Q123" s="156"/>
      <c r="R123" s="156"/>
    </row>
    <row r="124" spans="1:18" ht="12.75">
      <c r="A124" s="65"/>
      <c r="B124" s="48"/>
      <c r="C124" s="82"/>
      <c r="D124" s="49"/>
      <c r="E124" s="145"/>
      <c r="M124" s="156"/>
      <c r="N124" s="156"/>
      <c r="O124" s="156"/>
      <c r="P124" s="156"/>
      <c r="Q124" s="156"/>
      <c r="R124" s="156"/>
    </row>
    <row r="125" spans="1:18" ht="12.75">
      <c r="A125" s="65"/>
      <c r="B125" s="48"/>
      <c r="C125" s="82"/>
      <c r="D125" s="49"/>
      <c r="E125" s="145"/>
      <c r="M125" s="156"/>
      <c r="N125" s="156"/>
      <c r="O125" s="156"/>
      <c r="P125" s="156"/>
      <c r="Q125" s="156"/>
      <c r="R125" s="156"/>
    </row>
    <row r="126" spans="1:18" ht="12.75">
      <c r="A126" s="65"/>
      <c r="B126" s="48"/>
      <c r="C126" s="82"/>
      <c r="D126" s="49"/>
      <c r="E126" s="145"/>
      <c r="M126" s="156"/>
      <c r="N126" s="156"/>
      <c r="O126" s="156"/>
      <c r="P126" s="156"/>
      <c r="Q126" s="156"/>
      <c r="R126" s="156"/>
    </row>
    <row r="127" spans="1:18" ht="12.75">
      <c r="A127" s="65"/>
      <c r="B127" s="48"/>
      <c r="C127" s="82"/>
      <c r="D127" s="49"/>
      <c r="E127" s="145"/>
      <c r="M127" s="156"/>
      <c r="N127" s="156"/>
      <c r="O127" s="156"/>
      <c r="P127" s="156"/>
      <c r="Q127" s="156"/>
      <c r="R127" s="156"/>
    </row>
    <row r="128" spans="1:18" ht="12.75">
      <c r="A128" s="65"/>
      <c r="B128" s="48"/>
      <c r="C128" s="82"/>
      <c r="D128" s="49"/>
      <c r="E128" s="145"/>
      <c r="M128" s="156"/>
      <c r="N128" s="156"/>
      <c r="O128" s="156"/>
      <c r="P128" s="156"/>
      <c r="Q128" s="156"/>
      <c r="R128" s="156"/>
    </row>
    <row r="129" spans="1:18" ht="12.75">
      <c r="A129" s="65"/>
      <c r="B129" s="48"/>
      <c r="C129" s="82"/>
      <c r="D129" s="49"/>
      <c r="E129" s="145"/>
      <c r="M129" s="156"/>
      <c r="N129" s="156"/>
      <c r="O129" s="156"/>
      <c r="P129" s="156"/>
      <c r="Q129" s="156"/>
      <c r="R129" s="156"/>
    </row>
    <row r="130" spans="1:18" ht="12.75">
      <c r="A130" s="65"/>
      <c r="B130" s="48"/>
      <c r="C130" s="82"/>
      <c r="D130" s="49"/>
      <c r="E130" s="145"/>
      <c r="M130" s="156"/>
      <c r="N130" s="156"/>
      <c r="O130" s="156"/>
      <c r="P130" s="156"/>
      <c r="Q130" s="156"/>
      <c r="R130" s="156"/>
    </row>
    <row r="131" spans="1:18" ht="12.75">
      <c r="A131" s="65"/>
      <c r="B131" s="48"/>
      <c r="C131" s="82"/>
      <c r="D131" s="49"/>
      <c r="E131" s="145"/>
      <c r="M131" s="156"/>
      <c r="N131" s="156"/>
      <c r="O131" s="156"/>
      <c r="P131" s="156"/>
      <c r="Q131" s="156"/>
      <c r="R131" s="156"/>
    </row>
    <row r="132" spans="1:18" ht="12.75">
      <c r="A132" s="65"/>
      <c r="B132" s="48"/>
      <c r="C132" s="82"/>
      <c r="D132" s="49"/>
      <c r="E132" s="145"/>
      <c r="M132" s="156"/>
      <c r="N132" s="156"/>
      <c r="O132" s="219"/>
      <c r="P132" s="156"/>
      <c r="Q132" s="156"/>
      <c r="R132" s="156"/>
    </row>
    <row r="133" spans="1:18" ht="12.75">
      <c r="A133" s="65"/>
      <c r="B133" s="65"/>
      <c r="C133" s="65"/>
      <c r="D133" s="65"/>
      <c r="E133" s="145"/>
      <c r="M133" s="156"/>
      <c r="N133" s="156"/>
      <c r="O133" s="156"/>
      <c r="P133" s="156"/>
      <c r="Q133" s="156"/>
      <c r="R133" s="156"/>
    </row>
    <row r="134" spans="13:18" ht="12.75">
      <c r="M134" s="156"/>
      <c r="N134" s="156"/>
      <c r="O134" s="156"/>
      <c r="P134" s="156"/>
      <c r="Q134" s="156"/>
      <c r="R134" s="156"/>
    </row>
    <row r="135" spans="13:18" ht="12.75">
      <c r="M135" s="156"/>
      <c r="N135" s="156"/>
      <c r="O135" s="156"/>
      <c r="P135" s="156"/>
      <c r="Q135" s="156"/>
      <c r="R135" s="156"/>
    </row>
    <row r="136" spans="13:18" ht="12.75">
      <c r="M136" s="156"/>
      <c r="N136" s="156"/>
      <c r="O136" s="156"/>
      <c r="P136" s="156"/>
      <c r="Q136" s="156"/>
      <c r="R136" s="156"/>
    </row>
    <row r="137" spans="13:18" ht="12.75">
      <c r="M137" s="156"/>
      <c r="N137" s="156"/>
      <c r="O137" s="156"/>
      <c r="P137" s="156"/>
      <c r="Q137" s="156"/>
      <c r="R137" s="156"/>
    </row>
    <row r="138" spans="13:18" ht="12.75">
      <c r="M138" s="156"/>
      <c r="N138" s="156"/>
      <c r="O138" s="156"/>
      <c r="P138" s="156"/>
      <c r="Q138" s="156"/>
      <c r="R138" s="156"/>
    </row>
    <row r="139" spans="13:18" ht="12.75">
      <c r="M139" s="156"/>
      <c r="N139" s="156"/>
      <c r="O139" s="156"/>
      <c r="P139" s="156"/>
      <c r="Q139" s="156"/>
      <c r="R139" s="156"/>
    </row>
    <row r="140" spans="13:18" ht="12.75">
      <c r="M140" s="156"/>
      <c r="N140" s="156"/>
      <c r="O140" s="156"/>
      <c r="P140" s="156"/>
      <c r="Q140" s="156"/>
      <c r="R140" s="156"/>
    </row>
    <row r="141" spans="13:18" ht="12.75">
      <c r="M141" s="156"/>
      <c r="N141" s="156"/>
      <c r="O141" s="156"/>
      <c r="P141" s="156"/>
      <c r="Q141" s="156"/>
      <c r="R141" s="156"/>
    </row>
    <row r="142" spans="13:18" ht="12.75">
      <c r="M142" s="156"/>
      <c r="N142" s="156"/>
      <c r="O142" s="156"/>
      <c r="P142" s="156"/>
      <c r="Q142" s="156"/>
      <c r="R142" s="156"/>
    </row>
    <row r="143" spans="13:18" ht="12.75">
      <c r="M143" s="156"/>
      <c r="N143" s="156"/>
      <c r="O143" s="156"/>
      <c r="P143" s="156"/>
      <c r="Q143" s="156"/>
      <c r="R143" s="156"/>
    </row>
    <row r="144" spans="13:18" ht="12.75">
      <c r="M144" s="156"/>
      <c r="N144" s="156"/>
      <c r="O144" s="156"/>
      <c r="P144" s="156"/>
      <c r="Q144" s="156"/>
      <c r="R144" s="156"/>
    </row>
    <row r="145" spans="13:18" ht="12.75">
      <c r="M145" s="156"/>
      <c r="N145" s="156"/>
      <c r="O145" s="219"/>
      <c r="P145" s="156"/>
      <c r="Q145" s="156"/>
      <c r="R145" s="156"/>
    </row>
    <row r="146" spans="13:18" ht="12.75">
      <c r="M146" s="156"/>
      <c r="N146" s="156"/>
      <c r="O146" s="156"/>
      <c r="P146" s="156"/>
      <c r="Q146" s="156"/>
      <c r="R146" s="156"/>
    </row>
    <row r="147" spans="13:18" ht="12.75">
      <c r="M147" s="156"/>
      <c r="N147" s="156"/>
      <c r="O147" s="156"/>
      <c r="P147" s="156"/>
      <c r="Q147" s="156"/>
      <c r="R147" s="156"/>
    </row>
    <row r="148" spans="13:18" ht="12.75">
      <c r="M148" s="156"/>
      <c r="N148" s="156"/>
      <c r="O148" s="156"/>
      <c r="P148" s="156"/>
      <c r="Q148" s="156"/>
      <c r="R148" s="156"/>
    </row>
    <row r="149" spans="13:18" ht="12.75">
      <c r="M149" s="156"/>
      <c r="N149" s="156"/>
      <c r="O149" s="156"/>
      <c r="P149" s="156"/>
      <c r="Q149" s="156"/>
      <c r="R149" s="156"/>
    </row>
    <row r="150" spans="13:18" ht="12.75">
      <c r="M150" s="156"/>
      <c r="N150" s="156"/>
      <c r="O150" s="156"/>
      <c r="P150" s="156"/>
      <c r="Q150" s="156"/>
      <c r="R150" s="156"/>
    </row>
    <row r="151" spans="13:18" ht="12.75">
      <c r="M151" s="156"/>
      <c r="N151" s="156"/>
      <c r="O151" s="156"/>
      <c r="P151" s="156"/>
      <c r="Q151" s="156"/>
      <c r="R151" s="156"/>
    </row>
    <row r="152" spans="13:18" ht="12.75">
      <c r="M152" s="156"/>
      <c r="N152" s="156"/>
      <c r="O152" s="156"/>
      <c r="P152" s="156"/>
      <c r="Q152" s="156"/>
      <c r="R152" s="156"/>
    </row>
    <row r="153" spans="13:18" ht="12.75">
      <c r="M153" s="156"/>
      <c r="N153" s="156"/>
      <c r="O153" s="156"/>
      <c r="P153" s="156"/>
      <c r="Q153" s="156"/>
      <c r="R153" s="156"/>
    </row>
    <row r="154" spans="13:18" ht="12.75">
      <c r="M154" s="156"/>
      <c r="N154" s="156"/>
      <c r="O154" s="156"/>
      <c r="P154" s="156"/>
      <c r="Q154" s="156"/>
      <c r="R154" s="156"/>
    </row>
    <row r="155" spans="13:18" ht="12.75">
      <c r="M155" s="156"/>
      <c r="N155" s="156"/>
      <c r="O155" s="156"/>
      <c r="P155" s="156"/>
      <c r="Q155" s="156"/>
      <c r="R155" s="156"/>
    </row>
    <row r="156" spans="13:18" ht="12.75">
      <c r="M156" s="156"/>
      <c r="N156" s="156"/>
      <c r="O156" s="156"/>
      <c r="P156" s="156"/>
      <c r="Q156" s="156"/>
      <c r="R156" s="156"/>
    </row>
    <row r="157" spans="13:18" ht="12.75">
      <c r="M157" s="156"/>
      <c r="N157" s="156"/>
      <c r="O157" s="156"/>
      <c r="P157" s="156"/>
      <c r="Q157" s="156"/>
      <c r="R157" s="156"/>
    </row>
    <row r="158" spans="13:18" ht="12.75">
      <c r="M158" s="156"/>
      <c r="N158" s="156"/>
      <c r="O158" s="156"/>
      <c r="P158" s="156"/>
      <c r="Q158" s="156"/>
      <c r="R158" s="156"/>
    </row>
    <row r="159" spans="13:18" ht="12.75">
      <c r="M159" s="156"/>
      <c r="N159" s="156"/>
      <c r="O159" s="156"/>
      <c r="P159" s="156"/>
      <c r="Q159" s="156"/>
      <c r="R159" s="156"/>
    </row>
    <row r="160" spans="13:18" ht="12.75">
      <c r="M160" s="156"/>
      <c r="N160" s="156"/>
      <c r="O160" s="156"/>
      <c r="P160" s="156"/>
      <c r="Q160" s="156"/>
      <c r="R160" s="156"/>
    </row>
    <row r="161" spans="13:18" ht="12.75">
      <c r="M161" s="156"/>
      <c r="N161" s="156"/>
      <c r="O161" s="156"/>
      <c r="P161" s="156"/>
      <c r="Q161" s="156"/>
      <c r="R161" s="156"/>
    </row>
    <row r="162" spans="13:18" ht="12.75">
      <c r="M162" s="156"/>
      <c r="N162" s="156"/>
      <c r="O162" s="156"/>
      <c r="P162" s="156"/>
      <c r="Q162" s="156"/>
      <c r="R162" s="156"/>
    </row>
    <row r="163" spans="13:18" ht="12.75">
      <c r="M163" s="156"/>
      <c r="N163" s="156"/>
      <c r="O163" s="156"/>
      <c r="P163" s="156"/>
      <c r="Q163" s="156"/>
      <c r="R163" s="156"/>
    </row>
    <row r="164" spans="13:18" ht="12.75">
      <c r="M164" s="156"/>
      <c r="N164" s="156"/>
      <c r="O164" s="156"/>
      <c r="P164" s="156"/>
      <c r="Q164" s="156"/>
      <c r="R164" s="156"/>
    </row>
    <row r="165" spans="13:18" ht="12.75">
      <c r="M165" s="156"/>
      <c r="N165" s="156"/>
      <c r="O165" s="156"/>
      <c r="P165" s="156"/>
      <c r="Q165" s="156"/>
      <c r="R165" s="156"/>
    </row>
    <row r="166" spans="13:18" ht="12.75">
      <c r="M166" s="156"/>
      <c r="N166" s="156"/>
      <c r="O166" s="156"/>
      <c r="P166" s="156"/>
      <c r="Q166" s="156"/>
      <c r="R166" s="156"/>
    </row>
    <row r="167" spans="13:18" ht="12.75">
      <c r="M167" s="156"/>
      <c r="N167" s="156"/>
      <c r="O167" s="156"/>
      <c r="P167" s="156"/>
      <c r="Q167" s="156"/>
      <c r="R167" s="156"/>
    </row>
    <row r="168" spans="13:18" ht="12.75">
      <c r="M168" s="156"/>
      <c r="N168" s="156"/>
      <c r="O168" s="156"/>
      <c r="P168" s="156"/>
      <c r="Q168" s="156"/>
      <c r="R168" s="156"/>
    </row>
    <row r="169" spans="13:18" ht="12.75">
      <c r="M169" s="156"/>
      <c r="N169" s="156"/>
      <c r="O169" s="156"/>
      <c r="P169" s="156"/>
      <c r="Q169" s="156"/>
      <c r="R169" s="156"/>
    </row>
    <row r="170" spans="13:18" ht="12.75">
      <c r="M170" s="156"/>
      <c r="N170" s="156"/>
      <c r="O170" s="156"/>
      <c r="P170" s="156"/>
      <c r="Q170" s="156"/>
      <c r="R170" s="156"/>
    </row>
    <row r="171" spans="13:18" ht="12.75">
      <c r="M171" s="156"/>
      <c r="N171" s="156"/>
      <c r="O171" s="156"/>
      <c r="P171" s="156"/>
      <c r="Q171" s="156"/>
      <c r="R171" s="156"/>
    </row>
    <row r="172" spans="13:18" ht="12.75">
      <c r="M172" s="156"/>
      <c r="N172" s="156"/>
      <c r="O172" s="156"/>
      <c r="P172" s="156"/>
      <c r="Q172" s="156"/>
      <c r="R172" s="156"/>
    </row>
    <row r="173" spans="13:18" ht="12.75">
      <c r="M173" s="156"/>
      <c r="N173" s="156"/>
      <c r="O173" s="156"/>
      <c r="P173" s="156"/>
      <c r="Q173" s="156"/>
      <c r="R173" s="156"/>
    </row>
    <row r="174" spans="13:18" ht="12.75">
      <c r="M174" s="156"/>
      <c r="N174" s="156"/>
      <c r="O174" s="156"/>
      <c r="P174" s="156"/>
      <c r="Q174" s="156"/>
      <c r="R174" s="156"/>
    </row>
    <row r="175" spans="13:18" ht="12.75">
      <c r="M175" s="156"/>
      <c r="N175" s="156"/>
      <c r="O175" s="156"/>
      <c r="P175" s="156"/>
      <c r="Q175" s="156"/>
      <c r="R175" s="156"/>
    </row>
    <row r="176" spans="13:18" ht="12.75">
      <c r="M176" s="156"/>
      <c r="N176" s="156"/>
      <c r="O176" s="156"/>
      <c r="P176" s="156"/>
      <c r="Q176" s="156"/>
      <c r="R176" s="156"/>
    </row>
    <row r="177" spans="13:18" ht="12.75">
      <c r="M177" s="156"/>
      <c r="N177" s="156"/>
      <c r="O177" s="156"/>
      <c r="P177" s="156"/>
      <c r="Q177" s="156"/>
      <c r="R177" s="156"/>
    </row>
    <row r="178" spans="13:18" ht="12.75">
      <c r="M178" s="156"/>
      <c r="N178" s="156"/>
      <c r="O178" s="156"/>
      <c r="P178" s="156"/>
      <c r="Q178" s="156"/>
      <c r="R178" s="156"/>
    </row>
    <row r="179" spans="13:18" ht="12.75">
      <c r="M179" s="156"/>
      <c r="N179" s="156"/>
      <c r="O179" s="156"/>
      <c r="P179" s="156"/>
      <c r="Q179" s="156"/>
      <c r="R179" s="156"/>
    </row>
    <row r="180" spans="13:18" ht="12.75">
      <c r="M180" s="156"/>
      <c r="N180" s="156"/>
      <c r="O180" s="156"/>
      <c r="P180" s="156"/>
      <c r="Q180" s="156"/>
      <c r="R180" s="156"/>
    </row>
    <row r="181" spans="13:18" ht="12.75">
      <c r="M181" s="156"/>
      <c r="N181" s="156"/>
      <c r="O181" s="156"/>
      <c r="P181" s="156"/>
      <c r="Q181" s="156"/>
      <c r="R181" s="156"/>
    </row>
    <row r="182" spans="13:18" ht="12.75">
      <c r="M182" s="156"/>
      <c r="N182" s="156"/>
      <c r="O182" s="156"/>
      <c r="P182" s="156"/>
      <c r="Q182" s="156"/>
      <c r="R182" s="156"/>
    </row>
    <row r="183" spans="13:18" ht="12.75">
      <c r="M183" s="156"/>
      <c r="N183" s="156"/>
      <c r="O183" s="156"/>
      <c r="P183" s="156"/>
      <c r="Q183" s="156"/>
      <c r="R183" s="156"/>
    </row>
    <row r="184" spans="13:18" ht="12.75">
      <c r="M184" s="156"/>
      <c r="N184" s="156"/>
      <c r="O184" s="156"/>
      <c r="P184" s="156"/>
      <c r="Q184" s="156"/>
      <c r="R184" s="156"/>
    </row>
    <row r="185" spans="13:18" ht="12.75">
      <c r="M185" s="156"/>
      <c r="N185" s="156"/>
      <c r="O185" s="156"/>
      <c r="P185" s="156"/>
      <c r="Q185" s="156"/>
      <c r="R185" s="156"/>
    </row>
    <row r="186" spans="13:18" ht="12.75">
      <c r="M186" s="156"/>
      <c r="N186" s="156"/>
      <c r="O186" s="156"/>
      <c r="P186" s="156"/>
      <c r="Q186" s="156"/>
      <c r="R186" s="156"/>
    </row>
    <row r="187" spans="13:18" ht="12.75">
      <c r="M187" s="156"/>
      <c r="N187" s="156"/>
      <c r="O187" s="156"/>
      <c r="P187" s="156"/>
      <c r="Q187" s="156"/>
      <c r="R187" s="156"/>
    </row>
    <row r="188" spans="13:18" ht="12.75">
      <c r="M188" s="156"/>
      <c r="N188" s="156"/>
      <c r="O188" s="156"/>
      <c r="P188" s="156"/>
      <c r="Q188" s="156"/>
      <c r="R188" s="156"/>
    </row>
    <row r="189" spans="13:18" ht="12.75">
      <c r="M189" s="156"/>
      <c r="N189" s="156"/>
      <c r="O189" s="156"/>
      <c r="P189" s="156"/>
      <c r="Q189" s="156"/>
      <c r="R189" s="156"/>
    </row>
    <row r="190" spans="13:18" ht="12.75">
      <c r="M190" s="156"/>
      <c r="N190" s="156"/>
      <c r="O190" s="156"/>
      <c r="P190" s="156"/>
      <c r="Q190" s="156"/>
      <c r="R190" s="156"/>
    </row>
    <row r="191" spans="13:18" ht="12.75">
      <c r="M191" s="156"/>
      <c r="N191" s="156"/>
      <c r="O191" s="156"/>
      <c r="P191" s="156"/>
      <c r="Q191" s="156"/>
      <c r="R191" s="156"/>
    </row>
    <row r="192" spans="13:18" ht="12.75">
      <c r="M192" s="156"/>
      <c r="N192" s="156"/>
      <c r="O192" s="156"/>
      <c r="P192" s="156"/>
      <c r="Q192" s="156"/>
      <c r="R192" s="156"/>
    </row>
    <row r="193" spans="13:18" ht="12.75">
      <c r="M193" s="156"/>
      <c r="N193" s="156"/>
      <c r="O193" s="156"/>
      <c r="P193" s="156"/>
      <c r="Q193" s="156"/>
      <c r="R193" s="156"/>
    </row>
    <row r="194" spans="13:18" ht="12.75">
      <c r="M194" s="156"/>
      <c r="N194" s="156"/>
      <c r="O194" s="156"/>
      <c r="P194" s="156"/>
      <c r="Q194" s="156"/>
      <c r="R194" s="156"/>
    </row>
    <row r="195" spans="13:18" ht="12.75">
      <c r="M195" s="156"/>
      <c r="N195" s="156"/>
      <c r="O195" s="156"/>
      <c r="P195" s="156"/>
      <c r="Q195" s="156"/>
      <c r="R195" s="156"/>
    </row>
    <row r="196" spans="13:18" ht="12.75">
      <c r="M196" s="156"/>
      <c r="N196" s="156"/>
      <c r="O196" s="156"/>
      <c r="P196" s="156"/>
      <c r="Q196" s="156"/>
      <c r="R196" s="156"/>
    </row>
    <row r="197" spans="13:18" ht="12.75">
      <c r="M197" s="156"/>
      <c r="N197" s="156"/>
      <c r="O197" s="156"/>
      <c r="P197" s="156"/>
      <c r="Q197" s="156"/>
      <c r="R197" s="156"/>
    </row>
    <row r="198" spans="13:18" ht="12.75">
      <c r="M198" s="156"/>
      <c r="N198" s="156"/>
      <c r="O198" s="156"/>
      <c r="P198" s="156"/>
      <c r="Q198" s="156"/>
      <c r="R198" s="156"/>
    </row>
    <row r="199" spans="13:18" ht="12.75">
      <c r="M199" s="156"/>
      <c r="N199" s="156"/>
      <c r="O199" s="156"/>
      <c r="P199" s="156"/>
      <c r="Q199" s="156"/>
      <c r="R199" s="156"/>
    </row>
    <row r="200" spans="13:18" ht="12.75">
      <c r="M200" s="156"/>
      <c r="N200" s="156"/>
      <c r="O200" s="156"/>
      <c r="P200" s="156"/>
      <c r="Q200" s="156"/>
      <c r="R200" s="156"/>
    </row>
    <row r="201" spans="13:18" ht="12.75">
      <c r="M201" s="156"/>
      <c r="N201" s="156"/>
      <c r="O201" s="156"/>
      <c r="P201" s="156"/>
      <c r="Q201" s="156"/>
      <c r="R201" s="156"/>
    </row>
    <row r="202" spans="13:18" ht="12.75">
      <c r="M202" s="156"/>
      <c r="N202" s="156"/>
      <c r="O202" s="156"/>
      <c r="P202" s="156"/>
      <c r="Q202" s="156"/>
      <c r="R202" s="156"/>
    </row>
    <row r="203" spans="13:18" ht="12.75">
      <c r="M203" s="156"/>
      <c r="N203" s="156"/>
      <c r="O203" s="156"/>
      <c r="P203" s="156"/>
      <c r="Q203" s="156"/>
      <c r="R203" s="156"/>
    </row>
    <row r="204" spans="13:18" ht="12.75">
      <c r="M204" s="156"/>
      <c r="N204" s="156"/>
      <c r="O204" s="156"/>
      <c r="P204" s="156"/>
      <c r="Q204" s="156"/>
      <c r="R204" s="156"/>
    </row>
    <row r="205" spans="13:18" ht="12.75">
      <c r="M205" s="156"/>
      <c r="N205" s="156"/>
      <c r="O205" s="156"/>
      <c r="P205" s="156"/>
      <c r="Q205" s="156"/>
      <c r="R205" s="156"/>
    </row>
    <row r="206" spans="13:18" ht="12.75">
      <c r="M206" s="156"/>
      <c r="N206" s="156"/>
      <c r="O206" s="156"/>
      <c r="P206" s="156"/>
      <c r="Q206" s="156"/>
      <c r="R206" s="156"/>
    </row>
    <row r="207" spans="13:18" ht="12.75">
      <c r="M207" s="156"/>
      <c r="N207" s="156"/>
      <c r="O207" s="156"/>
      <c r="P207" s="156"/>
      <c r="Q207" s="156"/>
      <c r="R207" s="156"/>
    </row>
    <row r="208" spans="13:18" ht="12.75">
      <c r="M208" s="156"/>
      <c r="N208" s="156"/>
      <c r="O208" s="156"/>
      <c r="P208" s="156"/>
      <c r="Q208" s="156"/>
      <c r="R208" s="156"/>
    </row>
    <row r="209" spans="13:18" ht="12.75">
      <c r="M209" s="156"/>
      <c r="N209" s="156"/>
      <c r="O209" s="156"/>
      <c r="P209" s="156"/>
      <c r="Q209" s="156"/>
      <c r="R209" s="156"/>
    </row>
    <row r="210" spans="13:18" ht="12.75">
      <c r="M210" s="156"/>
      <c r="N210" s="156"/>
      <c r="O210" s="156"/>
      <c r="P210" s="156"/>
      <c r="Q210" s="156"/>
      <c r="R210" s="156"/>
    </row>
    <row r="211" spans="13:18" ht="12.75">
      <c r="M211" s="156"/>
      <c r="N211" s="156"/>
      <c r="O211" s="156"/>
      <c r="P211" s="156"/>
      <c r="Q211" s="156"/>
      <c r="R211" s="156"/>
    </row>
    <row r="212" spans="13:18" ht="12.75">
      <c r="M212" s="156"/>
      <c r="N212" s="156"/>
      <c r="O212" s="156"/>
      <c r="P212" s="156"/>
      <c r="Q212" s="156"/>
      <c r="R212" s="156"/>
    </row>
    <row r="213" spans="13:18" ht="12.75">
      <c r="M213" s="156"/>
      <c r="N213" s="156"/>
      <c r="O213" s="156"/>
      <c r="P213" s="156"/>
      <c r="Q213" s="156"/>
      <c r="R213" s="156"/>
    </row>
    <row r="214" spans="13:18" ht="12.75">
      <c r="M214" s="156"/>
      <c r="N214" s="156"/>
      <c r="O214" s="156"/>
      <c r="P214" s="156"/>
      <c r="Q214" s="156"/>
      <c r="R214" s="156"/>
    </row>
    <row r="215" spans="13:18" ht="12.75">
      <c r="M215" s="156"/>
      <c r="N215" s="156"/>
      <c r="O215" s="156"/>
      <c r="P215" s="156"/>
      <c r="Q215" s="156"/>
      <c r="R215" s="156"/>
    </row>
    <row r="216" spans="13:18" ht="12.75">
      <c r="M216" s="156"/>
      <c r="N216" s="156"/>
      <c r="O216" s="156"/>
      <c r="P216" s="156"/>
      <c r="Q216" s="156"/>
      <c r="R216" s="156"/>
    </row>
    <row r="217" spans="13:18" ht="12.75">
      <c r="M217" s="156"/>
      <c r="N217" s="156"/>
      <c r="O217" s="156"/>
      <c r="P217" s="156"/>
      <c r="Q217" s="156"/>
      <c r="R217" s="156"/>
    </row>
    <row r="218" spans="13:18" ht="12.75">
      <c r="M218" s="156"/>
      <c r="N218" s="156"/>
      <c r="O218" s="156"/>
      <c r="P218" s="156"/>
      <c r="Q218" s="156"/>
      <c r="R218" s="156"/>
    </row>
    <row r="219" spans="13:18" ht="12.75">
      <c r="M219" s="156"/>
      <c r="N219" s="156"/>
      <c r="O219" s="156"/>
      <c r="P219" s="156"/>
      <c r="Q219" s="156"/>
      <c r="R219" s="156"/>
    </row>
    <row r="220" spans="13:18" ht="12.75">
      <c r="M220" s="156"/>
      <c r="N220" s="156"/>
      <c r="O220" s="156"/>
      <c r="P220" s="156"/>
      <c r="Q220" s="156"/>
      <c r="R220" s="156"/>
    </row>
    <row r="221" spans="13:18" ht="12.75">
      <c r="M221" s="156"/>
      <c r="N221" s="156"/>
      <c r="O221" s="156"/>
      <c r="P221" s="156"/>
      <c r="Q221" s="156"/>
      <c r="R221" s="156"/>
    </row>
    <row r="222" spans="13:18" ht="12.75">
      <c r="M222" s="156"/>
      <c r="N222" s="156"/>
      <c r="O222" s="156"/>
      <c r="P222" s="156"/>
      <c r="Q222" s="156"/>
      <c r="R222" s="156"/>
    </row>
    <row r="223" spans="13:18" ht="12.75">
      <c r="M223" s="156"/>
      <c r="N223" s="156"/>
      <c r="O223" s="156"/>
      <c r="P223" s="156"/>
      <c r="Q223" s="156"/>
      <c r="R223" s="156"/>
    </row>
    <row r="224" spans="13:18" ht="12.75">
      <c r="M224" s="156"/>
      <c r="N224" s="156"/>
      <c r="O224" s="156"/>
      <c r="P224" s="156"/>
      <c r="Q224" s="156"/>
      <c r="R224" s="156"/>
    </row>
    <row r="225" spans="13:18" ht="12.75">
      <c r="M225" s="156"/>
      <c r="N225" s="156"/>
      <c r="O225" s="156"/>
      <c r="P225" s="156"/>
      <c r="Q225" s="156"/>
      <c r="R225" s="156"/>
    </row>
    <row r="226" spans="13:18" ht="12.75">
      <c r="M226" s="156"/>
      <c r="N226" s="156"/>
      <c r="O226" s="156"/>
      <c r="P226" s="156"/>
      <c r="Q226" s="156"/>
      <c r="R226" s="156"/>
    </row>
    <row r="227" spans="13:18" ht="12.75">
      <c r="M227" s="156"/>
      <c r="N227" s="156"/>
      <c r="O227" s="156"/>
      <c r="P227" s="156"/>
      <c r="Q227" s="156"/>
      <c r="R227" s="156"/>
    </row>
    <row r="228" spans="13:18" ht="12.75">
      <c r="M228" s="156"/>
      <c r="N228" s="156"/>
      <c r="O228" s="156"/>
      <c r="P228" s="156"/>
      <c r="Q228" s="156"/>
      <c r="R228" s="156"/>
    </row>
    <row r="229" spans="13:18" ht="12.75">
      <c r="M229" s="156"/>
      <c r="N229" s="156"/>
      <c r="O229" s="156"/>
      <c r="P229" s="156"/>
      <c r="Q229" s="156"/>
      <c r="R229" s="156"/>
    </row>
    <row r="230" spans="13:18" ht="12.75">
      <c r="M230" s="156"/>
      <c r="N230" s="156"/>
      <c r="O230" s="156"/>
      <c r="P230" s="156"/>
      <c r="Q230" s="156"/>
      <c r="R230" s="156"/>
    </row>
    <row r="231" spans="13:18" ht="12.75">
      <c r="M231" s="156"/>
      <c r="N231" s="156"/>
      <c r="O231" s="156"/>
      <c r="P231" s="156"/>
      <c r="Q231" s="156"/>
      <c r="R231" s="156"/>
    </row>
    <row r="232" spans="13:18" ht="12.75">
      <c r="M232" s="156"/>
      <c r="N232" s="156"/>
      <c r="O232" s="156"/>
      <c r="P232" s="156"/>
      <c r="Q232" s="156"/>
      <c r="R232" s="156"/>
    </row>
    <row r="233" spans="13:18" ht="12.75">
      <c r="M233" s="156"/>
      <c r="N233" s="156"/>
      <c r="O233" s="156"/>
      <c r="P233" s="156"/>
      <c r="Q233" s="156"/>
      <c r="R233" s="156"/>
    </row>
    <row r="234" spans="13:18" ht="12.75">
      <c r="M234" s="156"/>
      <c r="N234" s="156"/>
      <c r="O234" s="156"/>
      <c r="P234" s="156"/>
      <c r="Q234" s="156"/>
      <c r="R234" s="156"/>
    </row>
    <row r="235" spans="13:18" ht="12.75">
      <c r="M235" s="156"/>
      <c r="N235" s="156"/>
      <c r="O235" s="156"/>
      <c r="P235" s="156"/>
      <c r="Q235" s="156"/>
      <c r="R235" s="156"/>
    </row>
    <row r="236" spans="13:18" ht="12.75">
      <c r="M236" s="156"/>
      <c r="N236" s="156"/>
      <c r="O236" s="156"/>
      <c r="P236" s="156"/>
      <c r="Q236" s="156"/>
      <c r="R236" s="156"/>
    </row>
    <row r="237" spans="13:18" ht="12.75">
      <c r="M237" s="156"/>
      <c r="N237" s="156"/>
      <c r="O237" s="156"/>
      <c r="P237" s="156"/>
      <c r="Q237" s="156"/>
      <c r="R237" s="156"/>
    </row>
    <row r="238" spans="13:18" ht="12.75">
      <c r="M238" s="156"/>
      <c r="N238" s="156"/>
      <c r="O238" s="156"/>
      <c r="P238" s="156"/>
      <c r="Q238" s="156"/>
      <c r="R238" s="156"/>
    </row>
    <row r="239" spans="13:18" ht="12.75">
      <c r="M239" s="156"/>
      <c r="N239" s="156"/>
      <c r="O239" s="156"/>
      <c r="P239" s="156"/>
      <c r="Q239" s="156"/>
      <c r="R239" s="156"/>
    </row>
    <row r="240" spans="13:18" ht="12.75">
      <c r="M240" s="156"/>
      <c r="N240" s="156"/>
      <c r="O240" s="156"/>
      <c r="P240" s="156"/>
      <c r="Q240" s="156"/>
      <c r="R240" s="156"/>
    </row>
    <row r="241" spans="13:18" ht="12.75">
      <c r="M241" s="156"/>
      <c r="N241" s="156"/>
      <c r="O241" s="156"/>
      <c r="P241" s="156"/>
      <c r="Q241" s="156"/>
      <c r="R241" s="156"/>
    </row>
    <row r="242" spans="13:18" ht="12.75">
      <c r="M242" s="156"/>
      <c r="N242" s="156"/>
      <c r="O242" s="156"/>
      <c r="P242" s="156"/>
      <c r="Q242" s="156"/>
      <c r="R242" s="156"/>
    </row>
    <row r="243" spans="13:18" ht="12.75">
      <c r="M243" s="156"/>
      <c r="N243" s="156"/>
      <c r="O243" s="156"/>
      <c r="P243" s="156"/>
      <c r="Q243" s="156"/>
      <c r="R243" s="156"/>
    </row>
    <row r="244" spans="13:18" ht="12.75">
      <c r="M244" s="156"/>
      <c r="N244" s="156"/>
      <c r="O244" s="156"/>
      <c r="P244" s="156"/>
      <c r="Q244" s="156"/>
      <c r="R244" s="156"/>
    </row>
    <row r="245" spans="13:18" ht="12.75">
      <c r="M245" s="156"/>
      <c r="N245" s="156"/>
      <c r="O245" s="156"/>
      <c r="P245" s="156"/>
      <c r="Q245" s="156"/>
      <c r="R245" s="156"/>
    </row>
    <row r="246" spans="13:18" ht="12.75">
      <c r="M246" s="156"/>
      <c r="N246" s="156"/>
      <c r="O246" s="156"/>
      <c r="P246" s="156"/>
      <c r="Q246" s="156"/>
      <c r="R246" s="156"/>
    </row>
    <row r="247" spans="13:18" ht="12.75">
      <c r="M247" s="156"/>
      <c r="N247" s="156"/>
      <c r="O247" s="156"/>
      <c r="P247" s="156"/>
      <c r="Q247" s="156"/>
      <c r="R247" s="156"/>
    </row>
    <row r="248" spans="13:18" ht="12.75">
      <c r="M248" s="156"/>
      <c r="N248" s="156"/>
      <c r="O248" s="156"/>
      <c r="P248" s="156"/>
      <c r="Q248" s="156"/>
      <c r="R248" s="156"/>
    </row>
    <row r="249" spans="13:18" ht="12.75">
      <c r="M249" s="156"/>
      <c r="N249" s="156"/>
      <c r="O249" s="156"/>
      <c r="P249" s="156"/>
      <c r="Q249" s="156"/>
      <c r="R249" s="156"/>
    </row>
    <row r="250" spans="13:18" ht="12.75">
      <c r="M250" s="156"/>
      <c r="N250" s="156"/>
      <c r="O250" s="156"/>
      <c r="P250" s="156"/>
      <c r="Q250" s="156"/>
      <c r="R250" s="156"/>
    </row>
    <row r="251" spans="13:18" ht="12.75">
      <c r="M251" s="156"/>
      <c r="N251" s="156"/>
      <c r="O251" s="156"/>
      <c r="P251" s="156"/>
      <c r="Q251" s="156"/>
      <c r="R251" s="156"/>
    </row>
    <row r="252" spans="13:18" ht="12.75">
      <c r="M252" s="156"/>
      <c r="N252" s="156"/>
      <c r="O252" s="156"/>
      <c r="P252" s="156"/>
      <c r="Q252" s="156"/>
      <c r="R252" s="156"/>
    </row>
    <row r="253" spans="13:18" ht="12.75">
      <c r="M253" s="156"/>
      <c r="N253" s="156"/>
      <c r="O253" s="156"/>
      <c r="P253" s="156"/>
      <c r="Q253" s="156"/>
      <c r="R253" s="156"/>
    </row>
    <row r="254" spans="13:18" ht="12.75">
      <c r="M254" s="156"/>
      <c r="N254" s="156"/>
      <c r="O254" s="156"/>
      <c r="P254" s="156"/>
      <c r="Q254" s="156"/>
      <c r="R254" s="156"/>
    </row>
    <row r="255" spans="13:18" ht="12.75">
      <c r="M255" s="156"/>
      <c r="N255" s="156"/>
      <c r="O255" s="156"/>
      <c r="P255" s="156"/>
      <c r="Q255" s="156"/>
      <c r="R255" s="156"/>
    </row>
    <row r="256" spans="13:18" ht="12.75">
      <c r="M256" s="156"/>
      <c r="N256" s="156"/>
      <c r="O256" s="156"/>
      <c r="P256" s="156"/>
      <c r="Q256" s="156"/>
      <c r="R256" s="156"/>
    </row>
    <row r="257" spans="13:18" ht="12.75">
      <c r="M257" s="156"/>
      <c r="N257" s="156"/>
      <c r="O257" s="156"/>
      <c r="P257" s="156"/>
      <c r="Q257" s="156"/>
      <c r="R257" s="156"/>
    </row>
    <row r="258" spans="13:18" ht="12.75">
      <c r="M258" s="156"/>
      <c r="N258" s="156"/>
      <c r="O258" s="156"/>
      <c r="P258" s="156"/>
      <c r="Q258" s="156"/>
      <c r="R258" s="156"/>
    </row>
    <row r="259" spans="13:18" ht="12.75">
      <c r="M259" s="156"/>
      <c r="N259" s="156"/>
      <c r="O259" s="156"/>
      <c r="P259" s="156"/>
      <c r="Q259" s="156"/>
      <c r="R259" s="156"/>
    </row>
    <row r="260" spans="13:18" ht="12.75">
      <c r="M260" s="156"/>
      <c r="N260" s="156"/>
      <c r="O260" s="156"/>
      <c r="P260" s="156"/>
      <c r="Q260" s="156"/>
      <c r="R260" s="156"/>
    </row>
    <row r="261" spans="13:18" ht="12.75">
      <c r="M261" s="156"/>
      <c r="N261" s="156"/>
      <c r="O261" s="156"/>
      <c r="P261" s="156"/>
      <c r="Q261" s="156"/>
      <c r="R261" s="156"/>
    </row>
    <row r="262" spans="13:18" ht="12.75">
      <c r="M262" s="156"/>
      <c r="N262" s="156"/>
      <c r="O262" s="156"/>
      <c r="P262" s="156"/>
      <c r="Q262" s="156"/>
      <c r="R262" s="156"/>
    </row>
    <row r="263" spans="13:18" ht="12.75">
      <c r="M263" s="156"/>
      <c r="N263" s="156"/>
      <c r="O263" s="156"/>
      <c r="P263" s="156"/>
      <c r="Q263" s="156"/>
      <c r="R263" s="156"/>
    </row>
    <row r="264" spans="13:18" ht="12.75">
      <c r="M264" s="156"/>
      <c r="N264" s="156"/>
      <c r="O264" s="156"/>
      <c r="P264" s="156"/>
      <c r="Q264" s="156"/>
      <c r="R264" s="156"/>
    </row>
    <row r="265" spans="13:18" ht="12.75">
      <c r="M265" s="156"/>
      <c r="N265" s="156"/>
      <c r="O265" s="156"/>
      <c r="P265" s="156"/>
      <c r="Q265" s="156"/>
      <c r="R265" s="156"/>
    </row>
    <row r="266" spans="13:18" ht="12.75">
      <c r="M266" s="156"/>
      <c r="N266" s="156"/>
      <c r="O266" s="156"/>
      <c r="P266" s="156"/>
      <c r="Q266" s="156"/>
      <c r="R266" s="156"/>
    </row>
    <row r="267" spans="13:18" ht="12.75">
      <c r="M267" s="156"/>
      <c r="N267" s="156"/>
      <c r="O267" s="156"/>
      <c r="P267" s="156"/>
      <c r="Q267" s="156"/>
      <c r="R267" s="156"/>
    </row>
    <row r="268" spans="13:18" ht="12.75">
      <c r="M268" s="156"/>
      <c r="N268" s="156"/>
      <c r="O268" s="156"/>
      <c r="P268" s="156"/>
      <c r="Q268" s="156"/>
      <c r="R268" s="156"/>
    </row>
    <row r="269" spans="13:18" ht="12.75">
      <c r="M269" s="156"/>
      <c r="N269" s="156"/>
      <c r="O269" s="156"/>
      <c r="P269" s="156"/>
      <c r="Q269" s="156"/>
      <c r="R269" s="156"/>
    </row>
    <row r="270" spans="13:18" ht="12.75">
      <c r="M270" s="156"/>
      <c r="N270" s="156"/>
      <c r="O270" s="156"/>
      <c r="P270" s="156"/>
      <c r="Q270" s="156"/>
      <c r="R270" s="156"/>
    </row>
    <row r="271" spans="13:18" ht="12.75">
      <c r="M271" s="156"/>
      <c r="N271" s="156"/>
      <c r="O271" s="156"/>
      <c r="P271" s="156"/>
      <c r="Q271" s="156"/>
      <c r="R271" s="156"/>
    </row>
    <row r="272" spans="13:18" ht="12.75">
      <c r="M272" s="156"/>
      <c r="N272" s="156"/>
      <c r="O272" s="156"/>
      <c r="P272" s="156"/>
      <c r="Q272" s="156"/>
      <c r="R272" s="156"/>
    </row>
    <row r="273" spans="13:18" ht="12.75">
      <c r="M273" s="156"/>
      <c r="N273" s="156"/>
      <c r="O273" s="156"/>
      <c r="P273" s="156"/>
      <c r="Q273" s="156"/>
      <c r="R273" s="156"/>
    </row>
    <row r="274" spans="13:18" ht="12.75">
      <c r="M274" s="156"/>
      <c r="N274" s="156"/>
      <c r="O274" s="156"/>
      <c r="P274" s="156"/>
      <c r="Q274" s="156"/>
      <c r="R274" s="156"/>
    </row>
    <row r="275" spans="13:18" ht="12.75">
      <c r="M275" s="156"/>
      <c r="N275" s="156"/>
      <c r="O275" s="156"/>
      <c r="P275" s="156"/>
      <c r="Q275" s="156"/>
      <c r="R275" s="156"/>
    </row>
    <row r="276" spans="13:18" ht="12.75">
      <c r="M276" s="156"/>
      <c r="N276" s="156"/>
      <c r="O276" s="156"/>
      <c r="P276" s="156"/>
      <c r="Q276" s="156"/>
      <c r="R276" s="156"/>
    </row>
    <row r="277" spans="13:18" ht="12.75">
      <c r="M277" s="156"/>
      <c r="N277" s="156"/>
      <c r="O277" s="156"/>
      <c r="P277" s="156"/>
      <c r="Q277" s="156"/>
      <c r="R277" s="156"/>
    </row>
    <row r="278" spans="13:18" ht="12.75">
      <c r="M278" s="156"/>
      <c r="N278" s="156"/>
      <c r="O278" s="156"/>
      <c r="P278" s="156"/>
      <c r="Q278" s="156"/>
      <c r="R278" s="156"/>
    </row>
    <row r="279" spans="13:18" ht="12.75">
      <c r="M279" s="156"/>
      <c r="N279" s="156"/>
      <c r="O279" s="156"/>
      <c r="P279" s="156"/>
      <c r="Q279" s="156"/>
      <c r="R279" s="156"/>
    </row>
    <row r="280" spans="13:18" ht="12.75">
      <c r="M280" s="156"/>
      <c r="N280" s="156"/>
      <c r="O280" s="156"/>
      <c r="P280" s="156"/>
      <c r="Q280" s="156"/>
      <c r="R280" s="156"/>
    </row>
    <row r="281" spans="13:18" ht="12.75">
      <c r="M281" s="156"/>
      <c r="N281" s="156"/>
      <c r="O281" s="156"/>
      <c r="P281" s="156"/>
      <c r="Q281" s="156"/>
      <c r="R281" s="156"/>
    </row>
    <row r="282" spans="13:18" ht="12.75">
      <c r="M282" s="156"/>
      <c r="N282" s="156"/>
      <c r="O282" s="156"/>
      <c r="P282" s="156"/>
      <c r="Q282" s="156"/>
      <c r="R282" s="156"/>
    </row>
    <row r="283" spans="13:18" ht="12.75">
      <c r="M283" s="156"/>
      <c r="N283" s="156"/>
      <c r="O283" s="156"/>
      <c r="P283" s="156"/>
      <c r="Q283" s="156"/>
      <c r="R283" s="156"/>
    </row>
    <row r="284" spans="13:18" ht="12.75">
      <c r="M284" s="156"/>
      <c r="N284" s="156"/>
      <c r="O284" s="156"/>
      <c r="P284" s="156"/>
      <c r="Q284" s="156"/>
      <c r="R284" s="156"/>
    </row>
    <row r="285" spans="13:18" ht="12.75">
      <c r="M285" s="156"/>
      <c r="N285" s="156"/>
      <c r="O285" s="156"/>
      <c r="P285" s="156"/>
      <c r="Q285" s="156"/>
      <c r="R285" s="156"/>
    </row>
    <row r="286" spans="13:18" ht="12.75">
      <c r="M286" s="156"/>
      <c r="N286" s="156"/>
      <c r="O286" s="156"/>
      <c r="P286" s="156"/>
      <c r="Q286" s="156"/>
      <c r="R286" s="156"/>
    </row>
    <row r="287" spans="13:18" ht="12.75">
      <c r="M287" s="156"/>
      <c r="N287" s="156"/>
      <c r="O287" s="156"/>
      <c r="P287" s="156"/>
      <c r="Q287" s="156"/>
      <c r="R287" s="156"/>
    </row>
    <row r="288" spans="13:18" ht="12.75">
      <c r="M288" s="156"/>
      <c r="N288" s="156"/>
      <c r="O288" s="156"/>
      <c r="P288" s="156"/>
      <c r="Q288" s="156"/>
      <c r="R288" s="156"/>
    </row>
    <row r="289" spans="13:18" ht="12.75">
      <c r="M289" s="156"/>
      <c r="N289" s="156"/>
      <c r="O289" s="156"/>
      <c r="P289" s="156"/>
      <c r="Q289" s="156"/>
      <c r="R289" s="156"/>
    </row>
    <row r="290" spans="13:18" ht="12.75">
      <c r="M290" s="156"/>
      <c r="N290" s="156"/>
      <c r="O290" s="156"/>
      <c r="P290" s="156"/>
      <c r="Q290" s="156"/>
      <c r="R290" s="156"/>
    </row>
    <row r="291" spans="13:18" ht="12.75">
      <c r="M291" s="156"/>
      <c r="N291" s="156"/>
      <c r="O291" s="156"/>
      <c r="P291" s="156"/>
      <c r="Q291" s="156"/>
      <c r="R291" s="156"/>
    </row>
    <row r="292" spans="13:18" ht="12.75">
      <c r="M292" s="156"/>
      <c r="N292" s="156"/>
      <c r="O292" s="156"/>
      <c r="P292" s="156"/>
      <c r="Q292" s="156"/>
      <c r="R292" s="156"/>
    </row>
    <row r="293" spans="13:18" ht="12.75">
      <c r="M293" s="156"/>
      <c r="N293" s="156"/>
      <c r="O293" s="156"/>
      <c r="P293" s="156"/>
      <c r="Q293" s="156"/>
      <c r="R293" s="156"/>
    </row>
    <row r="294" spans="13:18" ht="12.75">
      <c r="M294" s="156"/>
      <c r="N294" s="156"/>
      <c r="O294" s="156"/>
      <c r="P294" s="156"/>
      <c r="Q294" s="156"/>
      <c r="R294" s="156"/>
    </row>
    <row r="295" spans="13:18" ht="12.75">
      <c r="M295" s="156"/>
      <c r="N295" s="156"/>
      <c r="O295" s="156"/>
      <c r="P295" s="156"/>
      <c r="Q295" s="156"/>
      <c r="R295" s="156"/>
    </row>
    <row r="296" spans="13:18" ht="12.75">
      <c r="M296" s="156"/>
      <c r="N296" s="156"/>
      <c r="O296" s="156"/>
      <c r="P296" s="156"/>
      <c r="Q296" s="156"/>
      <c r="R296" s="156"/>
    </row>
    <row r="297" spans="13:18" ht="12.75">
      <c r="M297" s="156"/>
      <c r="N297" s="156"/>
      <c r="O297" s="156"/>
      <c r="P297" s="156"/>
      <c r="Q297" s="156"/>
      <c r="R297" s="156"/>
    </row>
    <row r="298" spans="13:18" ht="12.75">
      <c r="M298" s="156"/>
      <c r="N298" s="156"/>
      <c r="O298" s="156"/>
      <c r="P298" s="156"/>
      <c r="Q298" s="156"/>
      <c r="R298" s="156"/>
    </row>
    <row r="299" spans="13:18" ht="12.75">
      <c r="M299" s="156"/>
      <c r="N299" s="156"/>
      <c r="O299" s="156"/>
      <c r="P299" s="156"/>
      <c r="Q299" s="156"/>
      <c r="R299" s="156"/>
    </row>
    <row r="300" spans="13:18" ht="12.75">
      <c r="M300" s="156"/>
      <c r="N300" s="156"/>
      <c r="O300" s="156"/>
      <c r="P300" s="156"/>
      <c r="Q300" s="156"/>
      <c r="R300" s="156"/>
    </row>
    <row r="301" spans="13:18" ht="12.75">
      <c r="M301" s="156"/>
      <c r="N301" s="156"/>
      <c r="O301" s="156"/>
      <c r="P301" s="156"/>
      <c r="Q301" s="156"/>
      <c r="R301" s="156"/>
    </row>
    <row r="302" spans="13:18" ht="12.75">
      <c r="M302" s="156"/>
      <c r="N302" s="156"/>
      <c r="O302" s="156"/>
      <c r="P302" s="156"/>
      <c r="Q302" s="156"/>
      <c r="R302" s="156"/>
    </row>
    <row r="303" spans="13:18" ht="12.75">
      <c r="M303" s="156"/>
      <c r="N303" s="156"/>
      <c r="O303" s="156"/>
      <c r="P303" s="156"/>
      <c r="Q303" s="156"/>
      <c r="R303" s="156"/>
    </row>
    <row r="304" spans="13:18" ht="12.75">
      <c r="M304" s="156"/>
      <c r="N304" s="156"/>
      <c r="O304" s="156"/>
      <c r="P304" s="156"/>
      <c r="Q304" s="156"/>
      <c r="R304" s="156"/>
    </row>
    <row r="305" spans="13:18" ht="12.75">
      <c r="M305" s="156"/>
      <c r="N305" s="156"/>
      <c r="O305" s="156"/>
      <c r="P305" s="156"/>
      <c r="Q305" s="156"/>
      <c r="R305" s="156"/>
    </row>
    <row r="306" spans="13:18" ht="12.75">
      <c r="M306" s="156"/>
      <c r="N306" s="156"/>
      <c r="O306" s="156"/>
      <c r="P306" s="156"/>
      <c r="Q306" s="156"/>
      <c r="R306" s="156"/>
    </row>
    <row r="307" spans="13:18" ht="12.75">
      <c r="M307" s="156"/>
      <c r="N307" s="156"/>
      <c r="O307" s="156"/>
      <c r="P307" s="156"/>
      <c r="Q307" s="156"/>
      <c r="R307" s="156"/>
    </row>
    <row r="308" spans="13:18" ht="12.75">
      <c r="M308" s="156"/>
      <c r="N308" s="156"/>
      <c r="O308" s="156"/>
      <c r="P308" s="156"/>
      <c r="Q308" s="156"/>
      <c r="R308" s="156"/>
    </row>
    <row r="309" spans="13:18" ht="12.75">
      <c r="M309" s="156"/>
      <c r="N309" s="156"/>
      <c r="O309" s="156"/>
      <c r="P309" s="156"/>
      <c r="Q309" s="156"/>
      <c r="R309" s="156"/>
    </row>
    <row r="310" spans="13:18" ht="12.75">
      <c r="M310" s="156"/>
      <c r="N310" s="156"/>
      <c r="O310" s="156"/>
      <c r="P310" s="156"/>
      <c r="Q310" s="156"/>
      <c r="R310" s="156"/>
    </row>
    <row r="311" spans="13:18" ht="12.75">
      <c r="M311" s="156"/>
      <c r="N311" s="156"/>
      <c r="O311" s="156"/>
      <c r="P311" s="156"/>
      <c r="Q311" s="156"/>
      <c r="R311" s="156"/>
    </row>
    <row r="312" spans="13:18" ht="12.75">
      <c r="M312" s="156"/>
      <c r="N312" s="156"/>
      <c r="O312" s="156"/>
      <c r="P312" s="156"/>
      <c r="Q312" s="156"/>
      <c r="R312" s="156"/>
    </row>
    <row r="313" spans="13:18" ht="12.75">
      <c r="M313" s="156"/>
      <c r="N313" s="156"/>
      <c r="O313" s="156"/>
      <c r="P313" s="156"/>
      <c r="Q313" s="156"/>
      <c r="R313" s="156"/>
    </row>
    <row r="314" spans="13:18" ht="12.75">
      <c r="M314" s="156"/>
      <c r="N314" s="156"/>
      <c r="O314" s="156"/>
      <c r="P314" s="156"/>
      <c r="Q314" s="156"/>
      <c r="R314" s="156"/>
    </row>
    <row r="315" spans="13:18" ht="12.75">
      <c r="M315" s="156"/>
      <c r="N315" s="156"/>
      <c r="O315" s="156"/>
      <c r="P315" s="156"/>
      <c r="Q315" s="156"/>
      <c r="R315" s="156"/>
    </row>
    <row r="316" spans="13:18" ht="12.75">
      <c r="M316" s="156"/>
      <c r="N316" s="156"/>
      <c r="O316" s="156"/>
      <c r="P316" s="156"/>
      <c r="Q316" s="156"/>
      <c r="R316" s="156"/>
    </row>
    <row r="317" spans="13:18" ht="12.75">
      <c r="M317" s="156"/>
      <c r="N317" s="156"/>
      <c r="O317" s="156"/>
      <c r="P317" s="156"/>
      <c r="Q317" s="156"/>
      <c r="R317" s="156"/>
    </row>
    <row r="318" spans="13:18" ht="12.75">
      <c r="M318" s="156"/>
      <c r="N318" s="156"/>
      <c r="O318" s="156"/>
      <c r="P318" s="156"/>
      <c r="Q318" s="156"/>
      <c r="R318" s="156"/>
    </row>
    <row r="319" spans="13:18" ht="12.75">
      <c r="M319" s="156"/>
      <c r="N319" s="156"/>
      <c r="O319" s="156"/>
      <c r="P319" s="156"/>
      <c r="Q319" s="156"/>
      <c r="R319" s="156"/>
    </row>
    <row r="320" spans="13:18" ht="12.75">
      <c r="M320" s="156"/>
      <c r="N320" s="156"/>
      <c r="O320" s="156"/>
      <c r="P320" s="156"/>
      <c r="Q320" s="156"/>
      <c r="R320" s="156"/>
    </row>
    <row r="321" spans="13:18" ht="12.75">
      <c r="M321" s="156"/>
      <c r="N321" s="156"/>
      <c r="O321" s="156"/>
      <c r="P321" s="156"/>
      <c r="Q321" s="156"/>
      <c r="R321" s="156"/>
    </row>
    <row r="322" spans="13:18" ht="12.75">
      <c r="M322" s="156"/>
      <c r="N322" s="156"/>
      <c r="O322" s="156"/>
      <c r="P322" s="156"/>
      <c r="Q322" s="156"/>
      <c r="R322" s="156"/>
    </row>
    <row r="323" spans="13:18" ht="12.75">
      <c r="M323" s="156"/>
      <c r="N323" s="156"/>
      <c r="O323" s="156"/>
      <c r="P323" s="156"/>
      <c r="Q323" s="156"/>
      <c r="R323" s="156"/>
    </row>
    <row r="324" spans="13:18" ht="12.75">
      <c r="M324" s="156"/>
      <c r="N324" s="156"/>
      <c r="O324" s="156"/>
      <c r="P324" s="156"/>
      <c r="Q324" s="156"/>
      <c r="R324" s="156"/>
    </row>
    <row r="325" spans="13:18" ht="12.75">
      <c r="M325" s="156"/>
      <c r="N325" s="156"/>
      <c r="O325" s="156"/>
      <c r="P325" s="156"/>
      <c r="Q325" s="156"/>
      <c r="R325" s="156"/>
    </row>
    <row r="326" spans="13:18" ht="12.75">
      <c r="M326" s="156"/>
      <c r="N326" s="156"/>
      <c r="O326" s="156"/>
      <c r="P326" s="156"/>
      <c r="Q326" s="156"/>
      <c r="R326" s="156"/>
    </row>
    <row r="327" spans="13:18" ht="12.75">
      <c r="M327" s="156"/>
      <c r="N327" s="156"/>
      <c r="O327" s="156"/>
      <c r="P327" s="156"/>
      <c r="Q327" s="156"/>
      <c r="R327" s="156"/>
    </row>
    <row r="328" spans="13:18" ht="12.75">
      <c r="M328" s="156"/>
      <c r="N328" s="156"/>
      <c r="O328" s="156"/>
      <c r="P328" s="156"/>
      <c r="Q328" s="156"/>
      <c r="R328" s="156"/>
    </row>
    <row r="329" spans="13:18" ht="12.75">
      <c r="M329" s="156"/>
      <c r="N329" s="156"/>
      <c r="O329" s="156"/>
      <c r="P329" s="156"/>
      <c r="Q329" s="156"/>
      <c r="R329" s="156"/>
    </row>
    <row r="330" spans="13:18" ht="12.75">
      <c r="M330" s="156"/>
      <c r="N330" s="156"/>
      <c r="O330" s="156"/>
      <c r="P330" s="156"/>
      <c r="Q330" s="156"/>
      <c r="R330" s="156"/>
    </row>
    <row r="331" spans="13:18" ht="12.75">
      <c r="M331" s="156"/>
      <c r="N331" s="156"/>
      <c r="O331" s="156"/>
      <c r="P331" s="156"/>
      <c r="Q331" s="156"/>
      <c r="R331" s="156"/>
    </row>
    <row r="332" spans="13:18" ht="12.75">
      <c r="M332" s="156"/>
      <c r="N332" s="156"/>
      <c r="O332" s="156"/>
      <c r="P332" s="156"/>
      <c r="Q332" s="156"/>
      <c r="R332" s="156"/>
    </row>
    <row r="333" spans="13:18" ht="12.75">
      <c r="M333" s="156"/>
      <c r="N333" s="156"/>
      <c r="O333" s="156"/>
      <c r="P333" s="156"/>
      <c r="Q333" s="156"/>
      <c r="R333" s="156"/>
    </row>
    <row r="334" spans="13:18" ht="12.75">
      <c r="M334" s="156"/>
      <c r="N334" s="156"/>
      <c r="O334" s="156"/>
      <c r="P334" s="156"/>
      <c r="Q334" s="156"/>
      <c r="R334" s="156"/>
    </row>
    <row r="335" spans="13:18" ht="12.75">
      <c r="M335" s="156"/>
      <c r="N335" s="156"/>
      <c r="O335" s="156"/>
      <c r="P335" s="156"/>
      <c r="Q335" s="156"/>
      <c r="R335" s="156"/>
    </row>
    <row r="336" spans="13:18" ht="12.75">
      <c r="M336" s="156"/>
      <c r="N336" s="156"/>
      <c r="O336" s="156"/>
      <c r="P336" s="156"/>
      <c r="Q336" s="156"/>
      <c r="R336" s="156"/>
    </row>
    <row r="337" spans="13:18" ht="12.75">
      <c r="M337" s="156"/>
      <c r="N337" s="156"/>
      <c r="O337" s="156"/>
      <c r="P337" s="156"/>
      <c r="Q337" s="156"/>
      <c r="R337" s="156"/>
    </row>
    <row r="338" spans="13:18" ht="12.75">
      <c r="M338" s="156"/>
      <c r="N338" s="156"/>
      <c r="O338" s="156"/>
      <c r="P338" s="156"/>
      <c r="Q338" s="156"/>
      <c r="R338" s="156"/>
    </row>
    <row r="339" spans="13:18" ht="12.75">
      <c r="M339" s="156"/>
      <c r="N339" s="156"/>
      <c r="O339" s="156"/>
      <c r="P339" s="156"/>
      <c r="Q339" s="156"/>
      <c r="R339" s="156"/>
    </row>
    <row r="340" spans="13:18" ht="12.75">
      <c r="M340" s="156"/>
      <c r="N340" s="156"/>
      <c r="O340" s="156"/>
      <c r="P340" s="156"/>
      <c r="Q340" s="156"/>
      <c r="R340" s="156"/>
    </row>
    <row r="341" spans="13:18" ht="12.75">
      <c r="M341" s="156"/>
      <c r="N341" s="156"/>
      <c r="O341" s="156"/>
      <c r="P341" s="156"/>
      <c r="Q341" s="156"/>
      <c r="R341" s="156"/>
    </row>
    <row r="342" spans="13:18" ht="12.75">
      <c r="M342" s="156"/>
      <c r="N342" s="156"/>
      <c r="O342" s="156"/>
      <c r="P342" s="156"/>
      <c r="Q342" s="156"/>
      <c r="R342" s="156"/>
    </row>
    <row r="343" spans="13:18" ht="12.75">
      <c r="M343" s="156"/>
      <c r="N343" s="156"/>
      <c r="O343" s="156"/>
      <c r="P343" s="156"/>
      <c r="Q343" s="156"/>
      <c r="R343" s="156"/>
    </row>
    <row r="344" spans="13:18" ht="12.75">
      <c r="M344" s="156"/>
      <c r="N344" s="156"/>
      <c r="O344" s="156"/>
      <c r="P344" s="156"/>
      <c r="Q344" s="156"/>
      <c r="R344" s="156"/>
    </row>
    <row r="345" spans="13:18" ht="12.75">
      <c r="M345" s="156"/>
      <c r="N345" s="156"/>
      <c r="O345" s="156"/>
      <c r="P345" s="156"/>
      <c r="Q345" s="156"/>
      <c r="R345" s="156"/>
    </row>
    <row r="346" spans="13:18" ht="12.75">
      <c r="M346" s="156"/>
      <c r="N346" s="156"/>
      <c r="O346" s="156"/>
      <c r="P346" s="156"/>
      <c r="Q346" s="156"/>
      <c r="R346" s="156"/>
    </row>
    <row r="347" spans="13:18" ht="12.75">
      <c r="M347" s="156"/>
      <c r="N347" s="156"/>
      <c r="O347" s="156"/>
      <c r="P347" s="156"/>
      <c r="Q347" s="156"/>
      <c r="R347" s="156"/>
    </row>
    <row r="348" spans="13:18" ht="12.75">
      <c r="M348" s="156"/>
      <c r="N348" s="156"/>
      <c r="O348" s="156"/>
      <c r="P348" s="156"/>
      <c r="Q348" s="156"/>
      <c r="R348" s="156"/>
    </row>
    <row r="349" spans="13:18" ht="12.75">
      <c r="M349" s="156"/>
      <c r="N349" s="156"/>
      <c r="O349" s="156"/>
      <c r="P349" s="156"/>
      <c r="Q349" s="156"/>
      <c r="R349" s="156"/>
    </row>
    <row r="350" spans="13:18" ht="12.75">
      <c r="M350" s="156"/>
      <c r="N350" s="156"/>
      <c r="O350" s="156"/>
      <c r="P350" s="156"/>
      <c r="Q350" s="156"/>
      <c r="R350" s="156"/>
    </row>
    <row r="351" spans="13:18" ht="12.75">
      <c r="M351" s="156"/>
      <c r="N351" s="156"/>
      <c r="O351" s="156"/>
      <c r="P351" s="156"/>
      <c r="Q351" s="156"/>
      <c r="R351" s="156"/>
    </row>
    <row r="352" spans="13:18" ht="12.75">
      <c r="M352" s="156"/>
      <c r="N352" s="156"/>
      <c r="O352" s="156"/>
      <c r="P352" s="156"/>
      <c r="Q352" s="156"/>
      <c r="R352" s="156"/>
    </row>
    <row r="353" spans="13:18" ht="12.75">
      <c r="M353" s="156"/>
      <c r="N353" s="156"/>
      <c r="O353" s="156"/>
      <c r="P353" s="156"/>
      <c r="Q353" s="156"/>
      <c r="R353" s="156"/>
    </row>
    <row r="354" spans="13:18" ht="12.75">
      <c r="M354" s="156"/>
      <c r="N354" s="156"/>
      <c r="O354" s="156"/>
      <c r="P354" s="156"/>
      <c r="Q354" s="156"/>
      <c r="R354" s="156"/>
    </row>
    <row r="355" spans="13:18" ht="12.75">
      <c r="M355" s="156"/>
      <c r="N355" s="156"/>
      <c r="O355" s="156"/>
      <c r="P355" s="156"/>
      <c r="Q355" s="156"/>
      <c r="R355" s="156"/>
    </row>
    <row r="356" spans="13:18" ht="12.75">
      <c r="M356" s="156"/>
      <c r="N356" s="156"/>
      <c r="O356" s="156"/>
      <c r="P356" s="156"/>
      <c r="Q356" s="156"/>
      <c r="R356" s="156"/>
    </row>
    <row r="357" spans="13:18" ht="12.75">
      <c r="M357" s="156"/>
      <c r="N357" s="156"/>
      <c r="O357" s="156"/>
      <c r="P357" s="156"/>
      <c r="Q357" s="156"/>
      <c r="R357" s="156"/>
    </row>
    <row r="358" spans="13:18" ht="12.75">
      <c r="M358" s="156"/>
      <c r="N358" s="156"/>
      <c r="O358" s="156"/>
      <c r="P358" s="156"/>
      <c r="Q358" s="156"/>
      <c r="R358" s="156"/>
    </row>
    <row r="359" spans="13:18" ht="12.75">
      <c r="M359" s="156"/>
      <c r="N359" s="156"/>
      <c r="O359" s="156"/>
      <c r="P359" s="156"/>
      <c r="Q359" s="156"/>
      <c r="R359" s="156"/>
    </row>
    <row r="360" spans="13:18" ht="12.75">
      <c r="M360" s="156"/>
      <c r="N360" s="156"/>
      <c r="O360" s="156"/>
      <c r="P360" s="156"/>
      <c r="Q360" s="156"/>
      <c r="R360" s="156"/>
    </row>
    <row r="361" spans="13:18" ht="12.75">
      <c r="M361" s="156"/>
      <c r="N361" s="156"/>
      <c r="O361" s="156"/>
      <c r="P361" s="156"/>
      <c r="Q361" s="156"/>
      <c r="R361" s="156"/>
    </row>
    <row r="362" spans="13:18" ht="12.75">
      <c r="M362" s="156"/>
      <c r="N362" s="156"/>
      <c r="O362" s="156"/>
      <c r="P362" s="156"/>
      <c r="Q362" s="156"/>
      <c r="R362" s="156"/>
    </row>
    <row r="363" spans="13:18" ht="12.75">
      <c r="M363" s="156"/>
      <c r="N363" s="156"/>
      <c r="O363" s="156"/>
      <c r="P363" s="156"/>
      <c r="Q363" s="156"/>
      <c r="R363" s="156"/>
    </row>
    <row r="364" spans="13:18" ht="12.75">
      <c r="M364" s="156"/>
      <c r="N364" s="156"/>
      <c r="O364" s="156"/>
      <c r="P364" s="156"/>
      <c r="Q364" s="156"/>
      <c r="R364" s="156"/>
    </row>
    <row r="365" spans="13:18" ht="12.75">
      <c r="M365" s="156"/>
      <c r="N365" s="156"/>
      <c r="O365" s="156"/>
      <c r="P365" s="156"/>
      <c r="Q365" s="156"/>
      <c r="R365" s="156"/>
    </row>
    <row r="366" spans="13:18" ht="12.75">
      <c r="M366" s="156"/>
      <c r="N366" s="156"/>
      <c r="O366" s="156"/>
      <c r="P366" s="156"/>
      <c r="Q366" s="156"/>
      <c r="R366" s="156"/>
    </row>
    <row r="367" spans="13:18" ht="12.75">
      <c r="M367" s="156"/>
      <c r="N367" s="156"/>
      <c r="O367" s="156"/>
      <c r="P367" s="156"/>
      <c r="Q367" s="156"/>
      <c r="R367" s="156"/>
    </row>
    <row r="368" spans="13:18" ht="12.75">
      <c r="M368" s="156"/>
      <c r="N368" s="156"/>
      <c r="O368" s="156"/>
      <c r="P368" s="156"/>
      <c r="Q368" s="156"/>
      <c r="R368" s="156"/>
    </row>
    <row r="369" spans="13:18" ht="12.75">
      <c r="M369" s="156"/>
      <c r="N369" s="156"/>
      <c r="O369" s="156"/>
      <c r="P369" s="156"/>
      <c r="Q369" s="156"/>
      <c r="R369" s="156"/>
    </row>
    <row r="370" spans="13:18" ht="12.75">
      <c r="M370" s="156"/>
      <c r="N370" s="156"/>
      <c r="O370" s="156"/>
      <c r="P370" s="156"/>
      <c r="Q370" s="156"/>
      <c r="R370" s="156"/>
    </row>
    <row r="371" spans="13:18" ht="12.75">
      <c r="M371" s="156"/>
      <c r="N371" s="156"/>
      <c r="O371" s="156"/>
      <c r="P371" s="156"/>
      <c r="Q371" s="156"/>
      <c r="R371" s="156"/>
    </row>
    <row r="372" spans="13:18" ht="12.75">
      <c r="M372" s="156"/>
      <c r="N372" s="156"/>
      <c r="O372" s="156"/>
      <c r="P372" s="156"/>
      <c r="Q372" s="156"/>
      <c r="R372" s="156"/>
    </row>
    <row r="373" spans="13:18" ht="12.75">
      <c r="M373" s="156"/>
      <c r="N373" s="156"/>
      <c r="O373" s="156"/>
      <c r="P373" s="156"/>
      <c r="Q373" s="156"/>
      <c r="R373" s="156"/>
    </row>
    <row r="374" spans="13:18" ht="12.75">
      <c r="M374" s="156"/>
      <c r="N374" s="156"/>
      <c r="O374" s="156"/>
      <c r="P374" s="156"/>
      <c r="Q374" s="156"/>
      <c r="R374" s="156"/>
    </row>
    <row r="375" spans="13:18" ht="12.75">
      <c r="M375" s="156"/>
      <c r="N375" s="156"/>
      <c r="O375" s="156"/>
      <c r="P375" s="156"/>
      <c r="Q375" s="156"/>
      <c r="R375" s="156"/>
    </row>
    <row r="376" spans="13:18" ht="12.75">
      <c r="M376" s="156"/>
      <c r="N376" s="156"/>
      <c r="O376" s="156"/>
      <c r="P376" s="156"/>
      <c r="Q376" s="156"/>
      <c r="R376" s="156"/>
    </row>
    <row r="377" spans="13:18" ht="12.75">
      <c r="M377" s="156"/>
      <c r="N377" s="156"/>
      <c r="O377" s="156"/>
      <c r="P377" s="156"/>
      <c r="Q377" s="156"/>
      <c r="R377" s="156"/>
    </row>
    <row r="378" spans="13:18" ht="12.75">
      <c r="M378" s="156"/>
      <c r="N378" s="156"/>
      <c r="O378" s="156"/>
      <c r="P378" s="156"/>
      <c r="Q378" s="156"/>
      <c r="R378" s="156"/>
    </row>
    <row r="379" spans="13:18" ht="12.75">
      <c r="M379" s="156"/>
      <c r="N379" s="156"/>
      <c r="O379" s="156"/>
      <c r="P379" s="156"/>
      <c r="Q379" s="156"/>
      <c r="R379" s="156"/>
    </row>
    <row r="380" spans="13:18" ht="12.75">
      <c r="M380" s="156"/>
      <c r="N380" s="156"/>
      <c r="O380" s="156"/>
      <c r="P380" s="156"/>
      <c r="Q380" s="156"/>
      <c r="R380" s="156"/>
    </row>
    <row r="381" spans="13:18" ht="12.75">
      <c r="M381" s="156"/>
      <c r="N381" s="156"/>
      <c r="O381" s="156"/>
      <c r="P381" s="156"/>
      <c r="Q381" s="156"/>
      <c r="R381" s="156"/>
    </row>
    <row r="382" spans="13:18" ht="12.75">
      <c r="M382" s="156"/>
      <c r="N382" s="156"/>
      <c r="O382" s="156"/>
      <c r="P382" s="156"/>
      <c r="Q382" s="156"/>
      <c r="R382" s="156"/>
    </row>
    <row r="383" spans="13:18" ht="12.75">
      <c r="M383" s="156"/>
      <c r="N383" s="156"/>
      <c r="O383" s="156"/>
      <c r="P383" s="156"/>
      <c r="Q383" s="156"/>
      <c r="R383" s="156"/>
    </row>
    <row r="384" spans="13:18" ht="12.75">
      <c r="M384" s="156"/>
      <c r="N384" s="156"/>
      <c r="O384" s="156"/>
      <c r="P384" s="156"/>
      <c r="Q384" s="156"/>
      <c r="R384" s="156"/>
    </row>
    <row r="385" spans="13:18" ht="12.75">
      <c r="M385" s="156"/>
      <c r="N385" s="156"/>
      <c r="O385" s="156"/>
      <c r="P385" s="156"/>
      <c r="Q385" s="156"/>
      <c r="R385" s="156"/>
    </row>
    <row r="386" spans="13:18" ht="12.75">
      <c r="M386" s="156"/>
      <c r="N386" s="156"/>
      <c r="O386" s="156"/>
      <c r="P386" s="156"/>
      <c r="Q386" s="156"/>
      <c r="R386" s="156"/>
    </row>
    <row r="387" spans="13:18" ht="12.75">
      <c r="M387" s="156"/>
      <c r="N387" s="156"/>
      <c r="O387" s="156"/>
      <c r="P387" s="156"/>
      <c r="Q387" s="156"/>
      <c r="R387" s="156"/>
    </row>
    <row r="388" spans="13:18" ht="12.75">
      <c r="M388" s="156"/>
      <c r="N388" s="156"/>
      <c r="O388" s="156"/>
      <c r="P388" s="156"/>
      <c r="Q388" s="156"/>
      <c r="R388" s="156"/>
    </row>
    <row r="389" spans="13:18" ht="12.75">
      <c r="M389" s="156"/>
      <c r="N389" s="156"/>
      <c r="O389" s="156"/>
      <c r="P389" s="156"/>
      <c r="Q389" s="156"/>
      <c r="R389" s="156"/>
    </row>
    <row r="390" spans="13:18" ht="12.75">
      <c r="M390" s="156"/>
      <c r="N390" s="156"/>
      <c r="O390" s="156"/>
      <c r="P390" s="156"/>
      <c r="Q390" s="156"/>
      <c r="R390" s="156"/>
    </row>
    <row r="391" spans="13:18" ht="12.75">
      <c r="M391" s="156"/>
      <c r="N391" s="156"/>
      <c r="O391" s="156"/>
      <c r="P391" s="156"/>
      <c r="Q391" s="156"/>
      <c r="R391" s="156"/>
    </row>
    <row r="392" spans="13:18" ht="12.75">
      <c r="M392" s="156"/>
      <c r="N392" s="156"/>
      <c r="O392" s="156"/>
      <c r="P392" s="156"/>
      <c r="Q392" s="156"/>
      <c r="R392" s="156"/>
    </row>
    <row r="393" spans="13:18" ht="12.75">
      <c r="M393" s="156"/>
      <c r="N393" s="156"/>
      <c r="O393" s="156"/>
      <c r="P393" s="156"/>
      <c r="Q393" s="156"/>
      <c r="R393" s="156"/>
    </row>
    <row r="394" spans="13:18" ht="12.75">
      <c r="M394" s="156"/>
      <c r="N394" s="156"/>
      <c r="O394" s="156"/>
      <c r="P394" s="156"/>
      <c r="Q394" s="156"/>
      <c r="R394" s="156"/>
    </row>
    <row r="395" spans="13:18" ht="12.75">
      <c r="M395" s="156"/>
      <c r="N395" s="156"/>
      <c r="O395" s="156"/>
      <c r="P395" s="156"/>
      <c r="Q395" s="156"/>
      <c r="R395" s="156"/>
    </row>
    <row r="396" spans="13:18" ht="12.75">
      <c r="M396" s="156"/>
      <c r="N396" s="156"/>
      <c r="O396" s="156"/>
      <c r="P396" s="156"/>
      <c r="Q396" s="156"/>
      <c r="R396" s="156"/>
    </row>
    <row r="397" spans="13:18" ht="12.75">
      <c r="M397" s="156"/>
      <c r="N397" s="156"/>
      <c r="O397" s="156"/>
      <c r="P397" s="156"/>
      <c r="Q397" s="156"/>
      <c r="R397" s="156"/>
    </row>
    <row r="398" spans="13:18" ht="12.75">
      <c r="M398" s="156"/>
      <c r="N398" s="156"/>
      <c r="O398" s="156"/>
      <c r="P398" s="156"/>
      <c r="Q398" s="156"/>
      <c r="R398" s="156"/>
    </row>
    <row r="399" spans="13:18" ht="12.75">
      <c r="M399" s="156"/>
      <c r="N399" s="156"/>
      <c r="O399" s="156"/>
      <c r="P399" s="156"/>
      <c r="Q399" s="156"/>
      <c r="R399" s="156"/>
    </row>
    <row r="400" spans="13:18" ht="12.75">
      <c r="M400" s="156"/>
      <c r="N400" s="156"/>
      <c r="O400" s="156"/>
      <c r="P400" s="156"/>
      <c r="Q400" s="156"/>
      <c r="R400" s="156"/>
    </row>
    <row r="401" spans="13:18" ht="12.75">
      <c r="M401" s="156"/>
      <c r="N401" s="156"/>
      <c r="O401" s="156"/>
      <c r="P401" s="156"/>
      <c r="Q401" s="156"/>
      <c r="R401" s="156"/>
    </row>
    <row r="402" spans="13:18" ht="12.75">
      <c r="M402" s="156"/>
      <c r="N402" s="156"/>
      <c r="O402" s="156"/>
      <c r="P402" s="156"/>
      <c r="Q402" s="156"/>
      <c r="R402" s="156"/>
    </row>
    <row r="403" spans="13:18" ht="12.75">
      <c r="M403" s="156"/>
      <c r="N403" s="156"/>
      <c r="O403" s="156"/>
      <c r="P403" s="156"/>
      <c r="Q403" s="156"/>
      <c r="R403" s="156"/>
    </row>
    <row r="404" spans="13:18" ht="12.75">
      <c r="M404" s="156"/>
      <c r="N404" s="156"/>
      <c r="O404" s="156"/>
      <c r="P404" s="156"/>
      <c r="Q404" s="156"/>
      <c r="R404" s="156"/>
    </row>
    <row r="405" spans="13:18" ht="12.75">
      <c r="M405" s="156"/>
      <c r="N405" s="156"/>
      <c r="O405" s="156"/>
      <c r="P405" s="156"/>
      <c r="Q405" s="156"/>
      <c r="R405" s="156"/>
    </row>
    <row r="406" spans="13:18" ht="12.75">
      <c r="M406" s="156"/>
      <c r="N406" s="156"/>
      <c r="O406" s="156"/>
      <c r="P406" s="156"/>
      <c r="Q406" s="156"/>
      <c r="R406" s="156"/>
    </row>
    <row r="407" spans="13:18" ht="12.75">
      <c r="M407" s="156"/>
      <c r="N407" s="156"/>
      <c r="O407" s="156"/>
      <c r="P407" s="156"/>
      <c r="Q407" s="156"/>
      <c r="R407" s="156"/>
    </row>
    <row r="408" spans="13:18" ht="12.75">
      <c r="M408" s="156"/>
      <c r="N408" s="156"/>
      <c r="O408" s="156"/>
      <c r="P408" s="156"/>
      <c r="Q408" s="156"/>
      <c r="R408" s="156"/>
    </row>
    <row r="409" spans="13:18" ht="12.75">
      <c r="M409" s="156"/>
      <c r="N409" s="156"/>
      <c r="O409" s="156"/>
      <c r="P409" s="156"/>
      <c r="Q409" s="156"/>
      <c r="R409" s="156"/>
    </row>
    <row r="410" spans="13:18" ht="12.75">
      <c r="M410" s="156"/>
      <c r="N410" s="156"/>
      <c r="O410" s="156"/>
      <c r="P410" s="156"/>
      <c r="Q410" s="156"/>
      <c r="R410" s="156"/>
    </row>
    <row r="411" spans="13:18" ht="12.75">
      <c r="M411" s="156"/>
      <c r="N411" s="156"/>
      <c r="O411" s="156"/>
      <c r="P411" s="156"/>
      <c r="Q411" s="156"/>
      <c r="R411" s="156"/>
    </row>
    <row r="412" spans="13:18" ht="12.75">
      <c r="M412" s="156"/>
      <c r="N412" s="156"/>
      <c r="O412" s="156"/>
      <c r="P412" s="156"/>
      <c r="Q412" s="156"/>
      <c r="R412" s="156"/>
    </row>
    <row r="413" spans="13:18" ht="12.75">
      <c r="M413" s="156"/>
      <c r="N413" s="156"/>
      <c r="O413" s="156"/>
      <c r="P413" s="156"/>
      <c r="Q413" s="156"/>
      <c r="R413" s="156"/>
    </row>
    <row r="414" spans="13:18" ht="12.75">
      <c r="M414" s="156"/>
      <c r="N414" s="156"/>
      <c r="O414" s="156"/>
      <c r="P414" s="156"/>
      <c r="Q414" s="156"/>
      <c r="R414" s="156"/>
    </row>
    <row r="415" spans="13:18" ht="12.75">
      <c r="M415" s="156"/>
      <c r="N415" s="156"/>
      <c r="O415" s="156"/>
      <c r="P415" s="156"/>
      <c r="Q415" s="156"/>
      <c r="R415" s="156"/>
    </row>
    <row r="416" spans="13:18" ht="12.75">
      <c r="M416" s="156"/>
      <c r="N416" s="156"/>
      <c r="O416" s="156"/>
      <c r="P416" s="156"/>
      <c r="Q416" s="156"/>
      <c r="R416" s="156"/>
    </row>
    <row r="417" spans="13:18" ht="12.75">
      <c r="M417" s="156"/>
      <c r="N417" s="156"/>
      <c r="O417" s="156"/>
      <c r="P417" s="156"/>
      <c r="Q417" s="156"/>
      <c r="R417" s="156"/>
    </row>
    <row r="418" spans="13:18" ht="12.75">
      <c r="M418" s="156"/>
      <c r="N418" s="156"/>
      <c r="O418" s="156"/>
      <c r="P418" s="156"/>
      <c r="Q418" s="156"/>
      <c r="R418" s="156"/>
    </row>
    <row r="419" spans="13:18" ht="12.75">
      <c r="M419" s="156"/>
      <c r="N419" s="156"/>
      <c r="O419" s="156"/>
      <c r="P419" s="156"/>
      <c r="Q419" s="156"/>
      <c r="R419" s="156"/>
    </row>
    <row r="420" spans="13:18" ht="12.75">
      <c r="M420" s="156"/>
      <c r="N420" s="156"/>
      <c r="O420" s="156"/>
      <c r="P420" s="156"/>
      <c r="Q420" s="156"/>
      <c r="R420" s="156"/>
    </row>
    <row r="421" spans="13:18" ht="12.75">
      <c r="M421" s="156"/>
      <c r="N421" s="156"/>
      <c r="O421" s="156"/>
      <c r="P421" s="156"/>
      <c r="Q421" s="156"/>
      <c r="R421" s="156"/>
    </row>
    <row r="422" spans="13:18" ht="12.75">
      <c r="M422" s="156"/>
      <c r="N422" s="156"/>
      <c r="O422" s="156"/>
      <c r="P422" s="156"/>
      <c r="Q422" s="156"/>
      <c r="R422" s="156"/>
    </row>
    <row r="423" spans="13:18" ht="12.75">
      <c r="M423" s="156"/>
      <c r="N423" s="156"/>
      <c r="O423" s="156"/>
      <c r="P423" s="156"/>
      <c r="Q423" s="156"/>
      <c r="R423" s="156"/>
    </row>
    <row r="424" spans="13:18" ht="12.75">
      <c r="M424" s="156"/>
      <c r="N424" s="156"/>
      <c r="O424" s="156"/>
      <c r="P424" s="156"/>
      <c r="Q424" s="156"/>
      <c r="R424" s="156"/>
    </row>
    <row r="425" spans="13:18" ht="12.75">
      <c r="M425" s="156"/>
      <c r="N425" s="156"/>
      <c r="O425" s="156"/>
      <c r="P425" s="156"/>
      <c r="Q425" s="156"/>
      <c r="R425" s="156"/>
    </row>
    <row r="426" spans="13:18" ht="12.75">
      <c r="M426" s="156"/>
      <c r="N426" s="156"/>
      <c r="O426" s="156"/>
      <c r="P426" s="156"/>
      <c r="Q426" s="156"/>
      <c r="R426" s="156"/>
    </row>
    <row r="427" spans="13:18" ht="12.75">
      <c r="M427" s="156"/>
      <c r="N427" s="156"/>
      <c r="O427" s="156"/>
      <c r="P427" s="156"/>
      <c r="Q427" s="156"/>
      <c r="R427" s="156"/>
    </row>
    <row r="428" spans="13:18" ht="12.75">
      <c r="M428" s="156"/>
      <c r="N428" s="156"/>
      <c r="O428" s="156"/>
      <c r="P428" s="156"/>
      <c r="Q428" s="156"/>
      <c r="R428" s="156"/>
    </row>
    <row r="429" spans="13:18" ht="12.75">
      <c r="M429" s="156"/>
      <c r="N429" s="156"/>
      <c r="O429" s="156"/>
      <c r="P429" s="156"/>
      <c r="Q429" s="156"/>
      <c r="R429" s="156"/>
    </row>
    <row r="430" spans="13:18" ht="12.75">
      <c r="M430" s="156"/>
      <c r="N430" s="156"/>
      <c r="O430" s="156"/>
      <c r="P430" s="156"/>
      <c r="Q430" s="156"/>
      <c r="R430" s="156"/>
    </row>
    <row r="431" spans="13:18" ht="12.75">
      <c r="M431" s="156"/>
      <c r="N431" s="156"/>
      <c r="O431" s="156"/>
      <c r="P431" s="156"/>
      <c r="Q431" s="156"/>
      <c r="R431" s="156"/>
    </row>
    <row r="432" spans="13:18" ht="12.75">
      <c r="M432" s="156"/>
      <c r="N432" s="156"/>
      <c r="O432" s="156"/>
      <c r="P432" s="156"/>
      <c r="Q432" s="156"/>
      <c r="R432" s="156"/>
    </row>
    <row r="433" spans="13:18" ht="12.75">
      <c r="M433" s="156"/>
      <c r="N433" s="156"/>
      <c r="O433" s="156"/>
      <c r="P433" s="156"/>
      <c r="Q433" s="156"/>
      <c r="R433" s="156"/>
    </row>
    <row r="434" spans="13:18" ht="12.75">
      <c r="M434" s="156"/>
      <c r="N434" s="156"/>
      <c r="O434" s="156"/>
      <c r="P434" s="156"/>
      <c r="Q434" s="156"/>
      <c r="R434" s="156"/>
    </row>
    <row r="435" spans="13:18" ht="12.75">
      <c r="M435" s="156"/>
      <c r="N435" s="156"/>
      <c r="O435" s="156"/>
      <c r="P435" s="156"/>
      <c r="Q435" s="156"/>
      <c r="R435" s="156"/>
    </row>
    <row r="436" spans="13:18" ht="12.75">
      <c r="M436" s="156"/>
      <c r="N436" s="156"/>
      <c r="O436" s="156"/>
      <c r="P436" s="156"/>
      <c r="Q436" s="156"/>
      <c r="R436" s="156"/>
    </row>
    <row r="437" spans="13:18" ht="12.75">
      <c r="M437" s="156"/>
      <c r="N437" s="156"/>
      <c r="O437" s="156"/>
      <c r="P437" s="156"/>
      <c r="Q437" s="156"/>
      <c r="R437" s="156"/>
    </row>
    <row r="438" spans="13:18" ht="12.75">
      <c r="M438" s="156"/>
      <c r="N438" s="156"/>
      <c r="O438" s="156"/>
      <c r="P438" s="156"/>
      <c r="Q438" s="156"/>
      <c r="R438" s="156"/>
    </row>
    <row r="439" spans="13:18" ht="12.75">
      <c r="M439" s="156"/>
      <c r="N439" s="156"/>
      <c r="O439" s="156"/>
      <c r="P439" s="156"/>
      <c r="Q439" s="156"/>
      <c r="R439" s="156"/>
    </row>
    <row r="440" spans="13:18" ht="12.75">
      <c r="M440" s="156"/>
      <c r="N440" s="156"/>
      <c r="O440" s="156"/>
      <c r="P440" s="156"/>
      <c r="Q440" s="156"/>
      <c r="R440" s="156"/>
    </row>
    <row r="441" spans="13:18" ht="12.75">
      <c r="M441" s="156"/>
      <c r="N441" s="156"/>
      <c r="O441" s="156"/>
      <c r="P441" s="156"/>
      <c r="Q441" s="156"/>
      <c r="R441" s="156"/>
    </row>
    <row r="442" spans="13:18" ht="12.75">
      <c r="M442" s="156"/>
      <c r="N442" s="156"/>
      <c r="O442" s="156"/>
      <c r="P442" s="156"/>
      <c r="Q442" s="156"/>
      <c r="R442" s="156"/>
    </row>
    <row r="443" spans="13:18" ht="12.75">
      <c r="M443" s="156"/>
      <c r="N443" s="156"/>
      <c r="O443" s="156"/>
      <c r="P443" s="156"/>
      <c r="Q443" s="156"/>
      <c r="R443" s="156"/>
    </row>
    <row r="444" spans="13:18" ht="12.75">
      <c r="M444" s="156"/>
      <c r="N444" s="156"/>
      <c r="O444" s="156"/>
      <c r="P444" s="156"/>
      <c r="Q444" s="156"/>
      <c r="R444" s="156"/>
    </row>
    <row r="445" spans="13:18" ht="12.75">
      <c r="M445" s="156"/>
      <c r="N445" s="156"/>
      <c r="O445" s="156"/>
      <c r="P445" s="156"/>
      <c r="Q445" s="156"/>
      <c r="R445" s="156"/>
    </row>
    <row r="446" spans="13:18" ht="12.75">
      <c r="M446" s="156"/>
      <c r="N446" s="156"/>
      <c r="O446" s="156"/>
      <c r="P446" s="156"/>
      <c r="Q446" s="156"/>
      <c r="R446" s="156"/>
    </row>
    <row r="447" spans="13:18" ht="12.75">
      <c r="M447" s="156"/>
      <c r="N447" s="156"/>
      <c r="O447" s="156"/>
      <c r="P447" s="156"/>
      <c r="Q447" s="156"/>
      <c r="R447" s="156"/>
    </row>
    <row r="448" spans="13:18" ht="12.75">
      <c r="M448" s="156"/>
      <c r="N448" s="156"/>
      <c r="O448" s="156"/>
      <c r="P448" s="156"/>
      <c r="Q448" s="156"/>
      <c r="R448" s="156"/>
    </row>
    <row r="449" spans="13:18" ht="12.75">
      <c r="M449" s="156"/>
      <c r="N449" s="156"/>
      <c r="O449" s="156"/>
      <c r="P449" s="156"/>
      <c r="Q449" s="156"/>
      <c r="R449" s="156"/>
    </row>
    <row r="450" spans="13:18" ht="12.75">
      <c r="M450" s="156"/>
      <c r="N450" s="156"/>
      <c r="O450" s="156"/>
      <c r="P450" s="156"/>
      <c r="Q450" s="156"/>
      <c r="R450" s="156"/>
    </row>
    <row r="451" spans="13:18" ht="12.75">
      <c r="M451" s="156"/>
      <c r="N451" s="156"/>
      <c r="O451" s="156"/>
      <c r="P451" s="156"/>
      <c r="Q451" s="156"/>
      <c r="R451" s="156"/>
    </row>
    <row r="452" spans="13:18" ht="12.75">
      <c r="M452" s="156"/>
      <c r="N452" s="156"/>
      <c r="O452" s="156"/>
      <c r="P452" s="156"/>
      <c r="Q452" s="156"/>
      <c r="R452" s="156"/>
    </row>
    <row r="453" spans="13:18" ht="12.75">
      <c r="M453" s="156"/>
      <c r="N453" s="156"/>
      <c r="O453" s="156"/>
      <c r="P453" s="156"/>
      <c r="Q453" s="156"/>
      <c r="R453" s="156"/>
    </row>
    <row r="454" spans="13:18" ht="12.75">
      <c r="M454" s="156"/>
      <c r="N454" s="156"/>
      <c r="O454" s="156"/>
      <c r="P454" s="156"/>
      <c r="Q454" s="156"/>
      <c r="R454" s="156"/>
    </row>
    <row r="455" spans="13:18" ht="12.75">
      <c r="M455" s="156"/>
      <c r="N455" s="156"/>
      <c r="O455" s="156"/>
      <c r="P455" s="156"/>
      <c r="Q455" s="156"/>
      <c r="R455" s="156"/>
    </row>
    <row r="456" spans="13:18" ht="12.75">
      <c r="M456" s="156"/>
      <c r="N456" s="156"/>
      <c r="O456" s="156"/>
      <c r="P456" s="156"/>
      <c r="Q456" s="156"/>
      <c r="R456" s="156"/>
    </row>
    <row r="457" spans="13:18" ht="12.75">
      <c r="M457" s="156"/>
      <c r="N457" s="156"/>
      <c r="O457" s="156"/>
      <c r="P457" s="156"/>
      <c r="Q457" s="156"/>
      <c r="R457" s="156"/>
    </row>
    <row r="458" spans="13:18" ht="12.75">
      <c r="M458" s="156"/>
      <c r="N458" s="156"/>
      <c r="O458" s="156"/>
      <c r="P458" s="156"/>
      <c r="Q458" s="156"/>
      <c r="R458" s="156"/>
    </row>
    <row r="459" spans="13:18" ht="12.75">
      <c r="M459" s="156"/>
      <c r="N459" s="156"/>
      <c r="O459" s="156"/>
      <c r="P459" s="156"/>
      <c r="Q459" s="156"/>
      <c r="R459" s="156"/>
    </row>
    <row r="460" spans="13:18" ht="12.75">
      <c r="M460" s="156"/>
      <c r="N460" s="156"/>
      <c r="O460" s="156"/>
      <c r="P460" s="156"/>
      <c r="Q460" s="156"/>
      <c r="R460" s="156"/>
    </row>
    <row r="461" spans="13:18" ht="12.75">
      <c r="M461" s="156"/>
      <c r="N461" s="156"/>
      <c r="O461" s="156"/>
      <c r="P461" s="156"/>
      <c r="Q461" s="156"/>
      <c r="R461" s="156"/>
    </row>
  </sheetData>
  <sheetProtection selectLockedCells="1"/>
  <mergeCells count="53">
    <mergeCell ref="B24:C24"/>
    <mergeCell ref="B26:C26"/>
    <mergeCell ref="B27:C27"/>
    <mergeCell ref="B25:C25"/>
    <mergeCell ref="B49:C49"/>
    <mergeCell ref="B28:C28"/>
    <mergeCell ref="B32:C32"/>
    <mergeCell ref="B40:C40"/>
    <mergeCell ref="A9:E9"/>
    <mergeCell ref="B15:C15"/>
    <mergeCell ref="B16:C16"/>
    <mergeCell ref="B20:C20"/>
    <mergeCell ref="B21:C21"/>
    <mergeCell ref="B23:C23"/>
    <mergeCell ref="B18:C18"/>
    <mergeCell ref="B22:C22"/>
    <mergeCell ref="A10:E10"/>
    <mergeCell ref="B63:C63"/>
    <mergeCell ref="B42:C42"/>
    <mergeCell ref="B29:C29"/>
    <mergeCell ref="B30:C30"/>
    <mergeCell ref="B48:C48"/>
    <mergeCell ref="B47:C47"/>
    <mergeCell ref="B55:C55"/>
    <mergeCell ref="B64:C64"/>
    <mergeCell ref="B31:C31"/>
    <mergeCell ref="B61:C61"/>
    <mergeCell ref="B60:C60"/>
    <mergeCell ref="B43:C43"/>
    <mergeCell ref="B106:C106"/>
    <mergeCell ref="B76:C76"/>
    <mergeCell ref="B66:C66"/>
    <mergeCell ref="B75:C75"/>
    <mergeCell ref="B54:C54"/>
    <mergeCell ref="B113:C113"/>
    <mergeCell ref="B77:C77"/>
    <mergeCell ref="B85:C85"/>
    <mergeCell ref="B87:C87"/>
    <mergeCell ref="B90:C90"/>
    <mergeCell ref="B104:C104"/>
    <mergeCell ref="B80:C80"/>
    <mergeCell ref="B107:C107"/>
    <mergeCell ref="B103:C103"/>
    <mergeCell ref="B118:C118"/>
    <mergeCell ref="B72:C72"/>
    <mergeCell ref="B101:C101"/>
    <mergeCell ref="B102:C102"/>
    <mergeCell ref="B114:C114"/>
    <mergeCell ref="B108:C108"/>
    <mergeCell ref="B95:C95"/>
    <mergeCell ref="B100:C100"/>
    <mergeCell ref="B83:C83"/>
    <mergeCell ref="B84:C84"/>
  </mergeCells>
  <dataValidations count="6">
    <dataValidation type="list" allowBlank="1" showInputMessage="1" showErrorMessage="1" error="Choix impossible&#10;" sqref="D113:D118">
      <formula1>$D$3:$D$5</formula1>
    </dataValidation>
    <dataValidation type="list" allowBlank="1" showInputMessage="1" showErrorMessage="1" error="Choix impossible&#10;" sqref="D103 D105:D108">
      <formula1>"Oui,Non"</formula1>
    </dataValidation>
    <dataValidation errorStyle="information" type="list" allowBlank="1" showInputMessage="1" showErrorMessage="1" error="Choix impossible" sqref="D101:D102">
      <formula1>"Oui,Non,Sans objet"</formula1>
    </dataValidation>
    <dataValidation type="list" allowBlank="1" showInputMessage="1" showErrorMessage="1" sqref="D62:D66 D33:D43 D31 D18:D28 D47:D49 D58:D60 D54:D56">
      <formula1>"Oui,Non"</formula1>
    </dataValidation>
    <dataValidation type="list" allowBlank="1" showInputMessage="1" showErrorMessage="1" sqref="D72:D85 D15 D17 D89 D92 D94:D95">
      <formula1>$D$3:$D$4</formula1>
    </dataValidation>
    <dataValidation type="list" allowBlank="1" showInputMessage="1" showErrorMessage="1" sqref="D86:D88 D29:D30 D57 D90 D93">
      <formula1>$D$3:$D$5</formula1>
    </dataValidation>
  </dataValidations>
  <printOptions/>
  <pageMargins left="0.35433070866141736" right="0.7086614173228347" top="0.7480314960629921" bottom="0.7480314960629921"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9:C63"/>
  <sheetViews>
    <sheetView zoomScale="85" zoomScaleNormal="85" zoomScalePageLayoutView="0" workbookViewId="0" topLeftCell="A1">
      <pane ySplit="10" topLeftCell="A11" activePane="bottomLeft" state="frozen"/>
      <selection pane="topLeft" activeCell="B29" sqref="B29"/>
      <selection pane="bottomLeft" activeCell="B54" sqref="B54"/>
    </sheetView>
  </sheetViews>
  <sheetFormatPr defaultColWidth="11.421875" defaultRowHeight="12.75"/>
  <cols>
    <col min="1" max="1" width="89.28125" style="32" customWidth="1"/>
    <col min="2" max="2" width="32.140625" style="32" customWidth="1"/>
    <col min="3" max="3" width="9.00390625" style="32" customWidth="1"/>
    <col min="4" max="16384" width="11.421875" style="32" customWidth="1"/>
  </cols>
  <sheetData>
    <row r="2" ht="12.75"/>
    <row r="3" ht="12.75"/>
    <row r="4" ht="12.75"/>
    <row r="5" ht="12.75"/>
    <row r="6" ht="13.5" customHeight="1"/>
    <row r="7" ht="14.25" customHeight="1"/>
    <row r="8" ht="17.25" customHeight="1"/>
    <row r="9" spans="1:2" s="33" customFormat="1" ht="54.75" customHeight="1" thickBot="1">
      <c r="A9" s="306" t="s">
        <v>140</v>
      </c>
      <c r="B9" s="306"/>
    </row>
    <row r="10" spans="1:3" s="36" customFormat="1" ht="23.25" customHeight="1" thickBot="1">
      <c r="A10" s="34" t="s">
        <v>56</v>
      </c>
      <c r="B10" s="117">
        <f>B63</f>
        <v>1.2442115602249357</v>
      </c>
      <c r="C10" s="35"/>
    </row>
    <row r="13" spans="1:2" ht="12.75">
      <c r="A13" s="37" t="s">
        <v>28</v>
      </c>
      <c r="B13" s="83" t="str">
        <f>'Informations générales'!D15</f>
        <v>Hopital Régional</v>
      </c>
    </row>
    <row r="14" spans="1:2" ht="12.75">
      <c r="A14" s="87" t="s">
        <v>57</v>
      </c>
      <c r="B14" s="83" t="str">
        <f>'Informations générales'!D19</f>
        <v>abcd</v>
      </c>
    </row>
    <row r="15" spans="1:2" ht="12.75">
      <c r="A15" s="37" t="s">
        <v>27</v>
      </c>
      <c r="B15" s="84">
        <f>'Informations générales'!D13</f>
        <v>42060</v>
      </c>
    </row>
    <row r="28" s="38" customFormat="1" ht="12.75" customHeight="1"/>
    <row r="30" s="38" customFormat="1" ht="12.75" customHeight="1"/>
    <row r="48" spans="1:2" ht="116.25" customHeight="1" thickBot="1">
      <c r="A48" s="32" t="s">
        <v>4</v>
      </c>
      <c r="B48" s="39"/>
    </row>
    <row r="49" ht="23.25" customHeight="1" thickBot="1">
      <c r="B49" s="40" t="s">
        <v>34</v>
      </c>
    </row>
    <row r="50" spans="1:2" ht="20.25" customHeight="1" thickBot="1">
      <c r="A50" s="41" t="str">
        <f>Questionnaire!A12</f>
        <v>1. Système assurance qualité</v>
      </c>
      <c r="B50" s="118">
        <f>Questionnaire!O14</f>
        <v>1.0824742268041236</v>
      </c>
    </row>
    <row r="51" ht="13.5" thickBot="1">
      <c r="B51" s="42"/>
    </row>
    <row r="52" spans="1:2" ht="20.25" customHeight="1" thickBot="1">
      <c r="A52" s="41" t="str">
        <f>Questionnaire!A44</f>
        <v>2. Commande par la pharmacie à usage intérieur (PUI)</v>
      </c>
      <c r="B52" s="118">
        <f>Questionnaire!O46</f>
        <v>1</v>
      </c>
    </row>
    <row r="53" ht="13.5" thickBot="1">
      <c r="B53" s="42"/>
    </row>
    <row r="54" spans="1:2" ht="20.25" customHeight="1" thickBot="1">
      <c r="A54" s="41" t="str">
        <f>Questionnaire!A51</f>
        <v>3. Livraison par les transporteurs et réception par la pharmacie à usage intérieur (PUI)</v>
      </c>
      <c r="B54" s="118">
        <f>Questionnaire!O53</f>
        <v>1.0386740331491713</v>
      </c>
    </row>
    <row r="55" ht="13.5" thickBot="1">
      <c r="B55" s="42"/>
    </row>
    <row r="56" spans="1:3" ht="20.25" customHeight="1" thickBot="1">
      <c r="A56" s="41" t="str">
        <f>Questionnaire!A69</f>
        <v>4. Stockage dans la pharmacie à usage intérieur (PUI)</v>
      </c>
      <c r="B56" s="118">
        <f>Questionnaire!O70</f>
        <v>1.3544303797468353</v>
      </c>
      <c r="C56" s="43"/>
    </row>
    <row r="57" ht="13.5" thickBot="1">
      <c r="B57" s="42"/>
    </row>
    <row r="58" spans="1:2" ht="20.25" customHeight="1" thickBot="1">
      <c r="A58" s="41" t="str">
        <f>Questionnaire!A97</f>
        <v>5. Transport et livraison de la PUI vers les unités de soins (UDS)</v>
      </c>
      <c r="B58" s="118">
        <f>Questionnaire!O99</f>
        <v>1.4948453608247423</v>
      </c>
    </row>
    <row r="59" ht="13.5" thickBot="1">
      <c r="B59" s="42"/>
    </row>
    <row r="60" spans="1:2" ht="20.25" customHeight="1" thickBot="1">
      <c r="A60" s="41" t="str">
        <f>Questionnaire!A110</f>
        <v>6. Retrocession</v>
      </c>
      <c r="B60" s="118">
        <f>Questionnaire!O99</f>
        <v>1.4948453608247423</v>
      </c>
    </row>
    <row r="62" ht="13.5" thickBot="1"/>
    <row r="63" spans="1:3" s="36" customFormat="1" ht="20.25" customHeight="1" thickBot="1">
      <c r="A63" s="44" t="s">
        <v>33</v>
      </c>
      <c r="B63" s="119">
        <f>AVERAGE(B50:B60)</f>
        <v>1.2442115602249357</v>
      </c>
      <c r="C63" s="46"/>
    </row>
  </sheetData>
  <sheetProtection selectLockedCells="1" selectUnlockedCells="1"/>
  <mergeCells count="1">
    <mergeCell ref="A9:B9"/>
  </mergeCells>
  <conditionalFormatting sqref="B63">
    <cfRule type="cellIs" priority="2" dxfId="6" operator="equal" stopIfTrue="1">
      <formula>#DIV/0!</formula>
    </cfRule>
    <cfRule type="containsText" priority="3" dxfId="6" operator="containsText" stopIfTrue="1" text="DIV">
      <formula>NOT(ISERROR(SEARCH("DIV",B63)))</formula>
    </cfRule>
  </conditionalFormatting>
  <conditionalFormatting sqref="B56">
    <cfRule type="cellIs" priority="1" dxfId="5" operator="equal" stopIfTrue="1">
      <formula>"Sans objet"</formula>
    </cfRule>
  </conditionalFormatting>
  <printOptions/>
  <pageMargins left="0.7086614173228347" right="0.7086614173228347" top="0.27" bottom="0.35" header="0.31496062992125984" footer="0.31496062992125984"/>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tabColor rgb="FFFF0000"/>
  </sheetPr>
  <dimension ref="A9:J123"/>
  <sheetViews>
    <sheetView view="pageBreakPreview" zoomScale="85" zoomScaleSheetLayoutView="85" zoomScalePageLayoutView="0" workbookViewId="0" topLeftCell="A1">
      <pane ySplit="9" topLeftCell="A10" activePane="bottomLeft" state="frozen"/>
      <selection pane="topLeft" activeCell="K39" sqref="K39"/>
      <selection pane="bottomLeft" activeCell="L97" sqref="L97"/>
    </sheetView>
  </sheetViews>
  <sheetFormatPr defaultColWidth="11.421875" defaultRowHeight="12.75"/>
  <cols>
    <col min="1" max="1" width="9.8515625" style="0" customWidth="1"/>
    <col min="2" max="2" width="68.00390625" style="0" customWidth="1"/>
    <col min="3" max="3" width="11.28125" style="0" customWidth="1"/>
    <col min="4" max="4" width="10.7109375" style="229" customWidth="1"/>
    <col min="5" max="5" width="73.28125" style="245" customWidth="1"/>
    <col min="6" max="6" width="6.7109375" style="0" hidden="1" customWidth="1"/>
    <col min="7" max="7" width="73.28125" style="268" hidden="1" customWidth="1"/>
    <col min="8" max="8" width="10.57421875" style="50" hidden="1" customWidth="1"/>
    <col min="9" max="10" width="5.421875" style="0" hidden="1" customWidth="1"/>
    <col min="11" max="11" width="17.421875" style="0" customWidth="1"/>
    <col min="12" max="12" width="20.7109375" style="0" customWidth="1"/>
    <col min="13" max="13" width="11.421875" style="0" customWidth="1"/>
  </cols>
  <sheetData>
    <row r="1" ht="12.75"/>
    <row r="2" ht="12.75"/>
    <row r="3" ht="12.75"/>
    <row r="4" ht="12.75"/>
    <row r="5" ht="12.75"/>
    <row r="6" ht="15.75" customHeight="1"/>
    <row r="7" ht="12.75"/>
    <row r="9" spans="1:8" s="7" customFormat="1" ht="63" customHeight="1">
      <c r="A9" s="307" t="s">
        <v>141</v>
      </c>
      <c r="B9" s="307"/>
      <c r="C9" s="307"/>
      <c r="D9" s="307"/>
      <c r="E9" s="307"/>
      <c r="G9" s="269"/>
      <c r="H9" s="52"/>
    </row>
    <row r="11" spans="1:8" s="3" customFormat="1" ht="18">
      <c r="A11" s="53" t="s">
        <v>102</v>
      </c>
      <c r="B11" s="54"/>
      <c r="C11" s="54"/>
      <c r="D11" s="137"/>
      <c r="E11" s="2"/>
      <c r="F11" s="2"/>
      <c r="G11" s="270"/>
      <c r="H11" s="50"/>
    </row>
    <row r="12" spans="1:8" s="3" customFormat="1" ht="8.25" customHeight="1">
      <c r="A12" s="56"/>
      <c r="B12" s="55"/>
      <c r="C12" s="55"/>
      <c r="D12" s="138"/>
      <c r="G12" s="271"/>
      <c r="H12" s="55"/>
    </row>
    <row r="13" spans="1:9" s="245" customFormat="1" ht="24" customHeight="1">
      <c r="A13" s="256"/>
      <c r="B13" s="256"/>
      <c r="C13" s="256"/>
      <c r="D13" s="228" t="s">
        <v>2</v>
      </c>
      <c r="E13" s="246" t="s">
        <v>25</v>
      </c>
      <c r="F13" s="257"/>
      <c r="G13" s="272"/>
      <c r="H13" s="258" t="s">
        <v>16</v>
      </c>
      <c r="I13" s="259"/>
    </row>
    <row r="14" spans="1:8" s="5" customFormat="1" ht="27" customHeight="1">
      <c r="A14" s="63" t="s">
        <v>3</v>
      </c>
      <c r="B14" s="285" t="s">
        <v>115</v>
      </c>
      <c r="C14" s="286"/>
      <c r="D14" s="230">
        <f>Questionnaire!D15</f>
        <v>0</v>
      </c>
      <c r="E14" s="247">
        <f aca="true" t="shared" si="0" ref="E14:E42">IF(COUNTIF(D14,"NON")&gt;0,G14,"")</f>
      </c>
      <c r="G14" s="272" t="s">
        <v>217</v>
      </c>
      <c r="H14" s="67">
        <v>24</v>
      </c>
    </row>
    <row r="15" spans="1:9" ht="25.5" customHeight="1">
      <c r="A15" s="66" t="s">
        <v>6</v>
      </c>
      <c r="B15" s="299" t="s">
        <v>106</v>
      </c>
      <c r="C15" s="300"/>
      <c r="D15" s="230">
        <f>Questionnaire!D16</f>
        <v>0</v>
      </c>
      <c r="E15" s="252">
        <f t="shared" si="0"/>
      </c>
      <c r="F15" s="10"/>
      <c r="G15" s="272"/>
      <c r="H15" s="67"/>
      <c r="I15" s="5"/>
    </row>
    <row r="16" spans="1:9" ht="25.5" customHeight="1">
      <c r="A16" s="63" t="s">
        <v>107</v>
      </c>
      <c r="B16" s="266" t="s">
        <v>316</v>
      </c>
      <c r="C16" s="203"/>
      <c r="D16" s="230">
        <f>Questionnaire!D17</f>
        <v>0</v>
      </c>
      <c r="E16" s="247">
        <f t="shared" si="0"/>
      </c>
      <c r="G16" s="272" t="s">
        <v>257</v>
      </c>
      <c r="H16" s="67">
        <v>24</v>
      </c>
      <c r="I16" s="5"/>
    </row>
    <row r="17" spans="1:9" ht="25.5" customHeight="1">
      <c r="A17" s="66" t="s">
        <v>108</v>
      </c>
      <c r="B17" s="301" t="s">
        <v>200</v>
      </c>
      <c r="C17" s="302"/>
      <c r="D17" s="230">
        <f>Questionnaire!D18</f>
        <v>0</v>
      </c>
      <c r="E17" s="252">
        <f t="shared" si="0"/>
      </c>
      <c r="F17" s="8"/>
      <c r="G17" s="272" t="s">
        <v>257</v>
      </c>
      <c r="H17" s="67">
        <v>24</v>
      </c>
      <c r="I17" s="5"/>
    </row>
    <row r="18" spans="1:9" ht="25.5" customHeight="1">
      <c r="A18" s="63" t="s">
        <v>109</v>
      </c>
      <c r="B18" s="201" t="s">
        <v>201</v>
      </c>
      <c r="C18" s="202"/>
      <c r="D18" s="230">
        <f>Questionnaire!D19</f>
        <v>0</v>
      </c>
      <c r="E18" s="247">
        <f t="shared" si="0"/>
      </c>
      <c r="G18" s="272" t="s">
        <v>257</v>
      </c>
      <c r="H18" s="67">
        <v>24</v>
      </c>
      <c r="I18" s="5"/>
    </row>
    <row r="19" spans="1:9" ht="25.5" customHeight="1">
      <c r="A19" s="66" t="s">
        <v>110</v>
      </c>
      <c r="B19" s="301" t="s">
        <v>202</v>
      </c>
      <c r="C19" s="302"/>
      <c r="D19" s="230">
        <f>Questionnaire!D20</f>
        <v>0</v>
      </c>
      <c r="E19" s="252">
        <f t="shared" si="0"/>
      </c>
      <c r="F19" s="8"/>
      <c r="G19" s="272" t="s">
        <v>257</v>
      </c>
      <c r="H19" s="67">
        <v>24</v>
      </c>
      <c r="I19" s="5"/>
    </row>
    <row r="20" spans="1:9" ht="25.5" customHeight="1">
      <c r="A20" s="63" t="s">
        <v>111</v>
      </c>
      <c r="B20" s="289" t="s">
        <v>203</v>
      </c>
      <c r="C20" s="290"/>
      <c r="D20" s="230">
        <f>Questionnaire!D21</f>
        <v>0</v>
      </c>
      <c r="E20" s="247">
        <f t="shared" si="0"/>
      </c>
      <c r="G20" s="272" t="s">
        <v>257</v>
      </c>
      <c r="H20" s="67">
        <v>24</v>
      </c>
      <c r="I20" s="5"/>
    </row>
    <row r="21" spans="1:9" ht="25.5" customHeight="1">
      <c r="A21" s="150" t="s">
        <v>112</v>
      </c>
      <c r="B21" s="287" t="s">
        <v>318</v>
      </c>
      <c r="C21" s="288"/>
      <c r="D21" s="230">
        <f>Questionnaire!D22</f>
        <v>0</v>
      </c>
      <c r="E21" s="252">
        <f t="shared" si="0"/>
      </c>
      <c r="G21" s="272" t="s">
        <v>257</v>
      </c>
      <c r="H21" s="67">
        <v>24</v>
      </c>
      <c r="I21" s="5"/>
    </row>
    <row r="22" spans="1:8" ht="25.5" customHeight="1">
      <c r="A22" s="63" t="s">
        <v>113</v>
      </c>
      <c r="B22" s="289" t="s">
        <v>260</v>
      </c>
      <c r="C22" s="290"/>
      <c r="D22" s="230">
        <f>Questionnaire!D23</f>
        <v>0</v>
      </c>
      <c r="E22" s="250">
        <f t="shared" si="0"/>
      </c>
      <c r="F22" s="5"/>
      <c r="G22" s="272" t="s">
        <v>257</v>
      </c>
      <c r="H22" s="67">
        <v>24</v>
      </c>
    </row>
    <row r="23" spans="1:8" s="3" customFormat="1" ht="25.5" customHeight="1">
      <c r="A23" s="150" t="s">
        <v>114</v>
      </c>
      <c r="B23" s="287" t="s">
        <v>149</v>
      </c>
      <c r="C23" s="288"/>
      <c r="D23" s="230">
        <f>Questionnaire!D24</f>
        <v>0</v>
      </c>
      <c r="E23" s="252">
        <f t="shared" si="0"/>
      </c>
      <c r="G23" s="272" t="s">
        <v>257</v>
      </c>
      <c r="H23" s="67">
        <v>24</v>
      </c>
    </row>
    <row r="24" spans="1:8" s="3" customFormat="1" ht="25.5" customHeight="1">
      <c r="A24" s="63" t="s">
        <v>119</v>
      </c>
      <c r="B24" s="289" t="s">
        <v>258</v>
      </c>
      <c r="C24" s="290"/>
      <c r="D24" s="230">
        <f>Questionnaire!D25</f>
        <v>0</v>
      </c>
      <c r="E24" s="247">
        <f t="shared" si="0"/>
      </c>
      <c r="G24" s="272" t="s">
        <v>257</v>
      </c>
      <c r="H24" s="67">
        <v>24</v>
      </c>
    </row>
    <row r="25" spans="1:8" ht="25.5" customHeight="1">
      <c r="A25" s="150" t="s">
        <v>120</v>
      </c>
      <c r="B25" s="287" t="s">
        <v>150</v>
      </c>
      <c r="C25" s="288"/>
      <c r="D25" s="230">
        <f>Questionnaire!D26</f>
        <v>0</v>
      </c>
      <c r="E25" s="253">
        <f t="shared" si="0"/>
      </c>
      <c r="F25" s="5"/>
      <c r="G25" s="272" t="s">
        <v>257</v>
      </c>
      <c r="H25" s="67">
        <v>24</v>
      </c>
    </row>
    <row r="26" spans="1:8" ht="25.5" customHeight="1">
      <c r="A26" s="63" t="s">
        <v>131</v>
      </c>
      <c r="B26" s="289" t="s">
        <v>151</v>
      </c>
      <c r="C26" s="290"/>
      <c r="D26" s="230">
        <f>Questionnaire!D27</f>
        <v>0</v>
      </c>
      <c r="E26" s="250">
        <f t="shared" si="0"/>
      </c>
      <c r="F26" s="5"/>
      <c r="G26" s="272" t="s">
        <v>257</v>
      </c>
      <c r="H26" s="67">
        <v>24</v>
      </c>
    </row>
    <row r="27" spans="1:9" ht="25.5" customHeight="1">
      <c r="A27" s="150" t="s">
        <v>145</v>
      </c>
      <c r="B27" s="287" t="s">
        <v>146</v>
      </c>
      <c r="C27" s="288"/>
      <c r="D27" s="230">
        <f>Questionnaire!D28</f>
        <v>0</v>
      </c>
      <c r="E27" s="252">
        <f t="shared" si="0"/>
      </c>
      <c r="F27" s="8"/>
      <c r="G27" s="272" t="s">
        <v>257</v>
      </c>
      <c r="H27" s="67">
        <v>24</v>
      </c>
      <c r="I27" s="5"/>
    </row>
    <row r="28" spans="1:9" ht="25.5" customHeight="1">
      <c r="A28" s="63" t="s">
        <v>160</v>
      </c>
      <c r="B28" s="289" t="s">
        <v>147</v>
      </c>
      <c r="C28" s="290"/>
      <c r="D28" s="230">
        <f>Questionnaire!D29</f>
        <v>0</v>
      </c>
      <c r="E28" s="247">
        <f t="shared" si="0"/>
      </c>
      <c r="F28" s="5"/>
      <c r="G28" s="272" t="s">
        <v>257</v>
      </c>
      <c r="H28" s="67">
        <v>24</v>
      </c>
      <c r="I28" s="5"/>
    </row>
    <row r="29" spans="1:9" ht="25.5" customHeight="1">
      <c r="A29" s="150" t="s">
        <v>204</v>
      </c>
      <c r="B29" s="287" t="s">
        <v>152</v>
      </c>
      <c r="C29" s="288"/>
      <c r="D29" s="230">
        <f>Questionnaire!D30</f>
        <v>0</v>
      </c>
      <c r="E29" s="252">
        <f t="shared" si="0"/>
      </c>
      <c r="F29" s="8"/>
      <c r="G29" s="272" t="s">
        <v>257</v>
      </c>
      <c r="H29" s="67">
        <v>24</v>
      </c>
      <c r="I29" s="5"/>
    </row>
    <row r="30" spans="1:9" ht="25.5" customHeight="1">
      <c r="A30" s="63" t="s">
        <v>7</v>
      </c>
      <c r="B30" s="285" t="s">
        <v>148</v>
      </c>
      <c r="C30" s="286"/>
      <c r="D30" s="230">
        <f>Questionnaire!D31</f>
        <v>0</v>
      </c>
      <c r="E30" s="247">
        <f t="shared" si="0"/>
      </c>
      <c r="G30" s="272" t="s">
        <v>218</v>
      </c>
      <c r="H30" s="67">
        <v>18</v>
      </c>
      <c r="I30" s="5"/>
    </row>
    <row r="31" spans="1:9" ht="25.5" customHeight="1">
      <c r="A31" s="150" t="s">
        <v>8</v>
      </c>
      <c r="B31" s="304" t="s">
        <v>205</v>
      </c>
      <c r="C31" s="305"/>
      <c r="D31" s="230">
        <f>Questionnaire!D32</f>
        <v>0</v>
      </c>
      <c r="E31" s="252">
        <f t="shared" si="0"/>
      </c>
      <c r="F31" s="8"/>
      <c r="G31" s="272"/>
      <c r="H31" s="67"/>
      <c r="I31" s="5"/>
    </row>
    <row r="32" spans="1:9" ht="25.5" customHeight="1">
      <c r="A32" s="63" t="s">
        <v>121</v>
      </c>
      <c r="B32" s="201" t="s">
        <v>153</v>
      </c>
      <c r="C32" s="203"/>
      <c r="D32" s="230">
        <f>Questionnaire!D33</f>
        <v>0</v>
      </c>
      <c r="E32" s="247">
        <f t="shared" si="0"/>
      </c>
      <c r="G32" s="272" t="s">
        <v>219</v>
      </c>
      <c r="H32" s="67">
        <v>18</v>
      </c>
      <c r="I32" s="5"/>
    </row>
    <row r="33" spans="1:8" ht="25.5" customHeight="1">
      <c r="A33" s="150" t="s">
        <v>122</v>
      </c>
      <c r="B33" s="204" t="s">
        <v>154</v>
      </c>
      <c r="C33" s="205"/>
      <c r="D33" s="230">
        <f>Questionnaire!D34</f>
        <v>0</v>
      </c>
      <c r="E33" s="253">
        <f t="shared" si="0"/>
      </c>
      <c r="F33" s="5"/>
      <c r="G33" s="272" t="s">
        <v>219</v>
      </c>
      <c r="H33" s="67">
        <v>18</v>
      </c>
    </row>
    <row r="34" spans="1:8" s="3" customFormat="1" ht="25.5" customHeight="1">
      <c r="A34" s="63" t="s">
        <v>123</v>
      </c>
      <c r="B34" s="201" t="s">
        <v>155</v>
      </c>
      <c r="C34" s="203"/>
      <c r="D34" s="230">
        <f>Questionnaire!D35</f>
        <v>0</v>
      </c>
      <c r="E34" s="247">
        <f t="shared" si="0"/>
      </c>
      <c r="G34" s="272" t="s">
        <v>219</v>
      </c>
      <c r="H34" s="67">
        <v>18</v>
      </c>
    </row>
    <row r="35" spans="1:8" ht="25.5" customHeight="1">
      <c r="A35" s="150" t="s">
        <v>124</v>
      </c>
      <c r="B35" s="204" t="s">
        <v>156</v>
      </c>
      <c r="C35" s="205"/>
      <c r="D35" s="230">
        <f>Questionnaire!D36</f>
        <v>0</v>
      </c>
      <c r="E35" s="254">
        <f t="shared" si="0"/>
      </c>
      <c r="F35" s="5"/>
      <c r="G35" s="272" t="s">
        <v>219</v>
      </c>
      <c r="H35" s="67">
        <v>18</v>
      </c>
    </row>
    <row r="36" spans="1:8" ht="25.5" customHeight="1">
      <c r="A36" s="63" t="s">
        <v>125</v>
      </c>
      <c r="B36" s="201" t="s">
        <v>157</v>
      </c>
      <c r="C36" s="203"/>
      <c r="D36" s="230">
        <f>Questionnaire!D37</f>
        <v>0</v>
      </c>
      <c r="E36" s="251">
        <f t="shared" si="0"/>
      </c>
      <c r="F36" s="6"/>
      <c r="G36" s="272" t="s">
        <v>219</v>
      </c>
      <c r="H36" s="67">
        <v>18</v>
      </c>
    </row>
    <row r="37" spans="1:8" ht="25.5" customHeight="1">
      <c r="A37" s="150" t="s">
        <v>161</v>
      </c>
      <c r="B37" s="204" t="s">
        <v>158</v>
      </c>
      <c r="C37" s="205"/>
      <c r="D37" s="230">
        <f>Questionnaire!D38</f>
        <v>0</v>
      </c>
      <c r="E37" s="254">
        <f t="shared" si="0"/>
      </c>
      <c r="F37" s="50"/>
      <c r="G37" s="272" t="s">
        <v>219</v>
      </c>
      <c r="H37" s="67">
        <v>18</v>
      </c>
    </row>
    <row r="38" spans="1:9" ht="25.5" customHeight="1">
      <c r="A38" s="63" t="s">
        <v>162</v>
      </c>
      <c r="B38" s="266" t="s">
        <v>323</v>
      </c>
      <c r="C38" s="203"/>
      <c r="D38" s="230">
        <f>Questionnaire!D39</f>
        <v>0</v>
      </c>
      <c r="E38" s="250">
        <f t="shared" si="0"/>
      </c>
      <c r="F38" s="50"/>
      <c r="G38" s="272" t="s">
        <v>219</v>
      </c>
      <c r="H38" s="67">
        <v>18</v>
      </c>
      <c r="I38" s="5"/>
    </row>
    <row r="39" spans="1:9" ht="25.5" customHeight="1">
      <c r="A39" s="150" t="s">
        <v>9</v>
      </c>
      <c r="B39" s="304" t="s">
        <v>116</v>
      </c>
      <c r="C39" s="305"/>
      <c r="D39" s="230">
        <f>Questionnaire!D40</f>
        <v>0</v>
      </c>
      <c r="E39" s="253">
        <f t="shared" si="0"/>
      </c>
      <c r="F39" s="50"/>
      <c r="G39" s="272" t="s">
        <v>220</v>
      </c>
      <c r="H39" s="67">
        <v>36</v>
      </c>
      <c r="I39" s="5"/>
    </row>
    <row r="40" spans="1:9" ht="25.5" customHeight="1">
      <c r="A40" s="63" t="s">
        <v>128</v>
      </c>
      <c r="B40" s="266" t="s">
        <v>319</v>
      </c>
      <c r="C40" s="202"/>
      <c r="D40" s="230">
        <f>Questionnaire!D41</f>
        <v>0</v>
      </c>
      <c r="E40" s="250">
        <f t="shared" si="0"/>
      </c>
      <c r="F40" s="50"/>
      <c r="G40" s="272" t="s">
        <v>220</v>
      </c>
      <c r="H40" s="157">
        <v>36</v>
      </c>
      <c r="I40" s="5"/>
    </row>
    <row r="41" spans="1:9" ht="25.5" customHeight="1">
      <c r="A41" s="150" t="s">
        <v>129</v>
      </c>
      <c r="B41" s="287" t="s">
        <v>320</v>
      </c>
      <c r="C41" s="288"/>
      <c r="D41" s="230">
        <f>Questionnaire!D42</f>
        <v>0</v>
      </c>
      <c r="E41" s="253">
        <f t="shared" si="0"/>
      </c>
      <c r="F41" s="50"/>
      <c r="G41" s="272" t="s">
        <v>220</v>
      </c>
      <c r="H41" s="156">
        <v>36</v>
      </c>
      <c r="I41" s="5"/>
    </row>
    <row r="42" spans="1:9" ht="25.5" customHeight="1">
      <c r="A42" s="63" t="s">
        <v>10</v>
      </c>
      <c r="B42" s="285" t="s">
        <v>159</v>
      </c>
      <c r="C42" s="286"/>
      <c r="D42" s="230">
        <f>Questionnaire!D43</f>
        <v>0</v>
      </c>
      <c r="E42" s="250">
        <f t="shared" si="0"/>
      </c>
      <c r="F42" s="50"/>
      <c r="G42" s="272" t="s">
        <v>221</v>
      </c>
      <c r="H42" s="157">
        <v>18</v>
      </c>
      <c r="I42" s="5"/>
    </row>
    <row r="43" spans="1:8" s="173" customFormat="1" ht="15" customHeight="1">
      <c r="A43" s="150"/>
      <c r="B43" s="236"/>
      <c r="C43" s="260"/>
      <c r="D43" s="243"/>
      <c r="E43" s="261"/>
      <c r="F43" s="151"/>
      <c r="G43" s="273"/>
      <c r="H43" s="156"/>
    </row>
    <row r="44" spans="1:9" ht="27" customHeight="1">
      <c r="A44" s="53" t="s">
        <v>101</v>
      </c>
      <c r="B44" s="54"/>
      <c r="C44" s="54"/>
      <c r="D44" s="244"/>
      <c r="E44" s="2"/>
      <c r="F44" s="50"/>
      <c r="G44" s="272"/>
      <c r="H44" s="167"/>
      <c r="I44" s="5"/>
    </row>
    <row r="45" spans="1:9" ht="10.5" customHeight="1">
      <c r="A45" s="56"/>
      <c r="B45" s="55"/>
      <c r="C45" s="55"/>
      <c r="D45" s="230"/>
      <c r="E45" s="3"/>
      <c r="F45" s="50"/>
      <c r="G45" s="272"/>
      <c r="H45" s="167"/>
      <c r="I45" s="5"/>
    </row>
    <row r="46" spans="1:9" ht="27" customHeight="1">
      <c r="A46" s="57"/>
      <c r="B46" s="57"/>
      <c r="C46" s="57"/>
      <c r="D46" s="228" t="str">
        <f>Questionnaire!D46</f>
        <v>Oui / Non</v>
      </c>
      <c r="E46" s="246" t="s">
        <v>25</v>
      </c>
      <c r="F46" s="50"/>
      <c r="G46" s="272"/>
      <c r="H46" s="67"/>
      <c r="I46" s="5"/>
    </row>
    <row r="47" spans="1:9" ht="31.5" customHeight="1">
      <c r="A47" s="63" t="s">
        <v>11</v>
      </c>
      <c r="B47" s="293" t="s">
        <v>321</v>
      </c>
      <c r="C47" s="294"/>
      <c r="D47" s="230">
        <f>Questionnaire!D47</f>
        <v>0</v>
      </c>
      <c r="E47" s="250">
        <f>IF(COUNTIF(D47,"NON")&gt;0,G47,"")</f>
      </c>
      <c r="F47" s="50"/>
      <c r="G47" s="272" t="s">
        <v>306</v>
      </c>
      <c r="H47" s="157">
        <v>4</v>
      </c>
      <c r="I47" s="5"/>
    </row>
    <row r="48" spans="1:9" ht="40.5" customHeight="1">
      <c r="A48" s="69" t="s">
        <v>12</v>
      </c>
      <c r="B48" s="291" t="s">
        <v>164</v>
      </c>
      <c r="C48" s="292"/>
      <c r="D48" s="230">
        <f>Questionnaire!D48</f>
        <v>0</v>
      </c>
      <c r="E48" s="248">
        <f>IF(COUNTIF(D48,"NON")&gt;0,G48,"")</f>
      </c>
      <c r="F48" s="50"/>
      <c r="G48" s="273" t="s">
        <v>307</v>
      </c>
      <c r="H48" s="67">
        <v>4</v>
      </c>
      <c r="I48" s="173"/>
    </row>
    <row r="49" spans="1:9" ht="42" customHeight="1">
      <c r="A49" s="63" t="s">
        <v>165</v>
      </c>
      <c r="B49" s="293" t="s">
        <v>163</v>
      </c>
      <c r="C49" s="294"/>
      <c r="D49" s="230">
        <f>Questionnaire!D49</f>
        <v>0</v>
      </c>
      <c r="E49" s="250">
        <f>IF(COUNTIF(D49,"NON")&gt;0,G49,"")</f>
      </c>
      <c r="F49" s="50"/>
      <c r="G49" s="268" t="s">
        <v>222</v>
      </c>
      <c r="H49" s="157">
        <v>4</v>
      </c>
      <c r="I49" s="5"/>
    </row>
    <row r="50" spans="1:9" ht="19.5" customHeight="1">
      <c r="A50" s="80"/>
      <c r="B50" s="80"/>
      <c r="C50" s="80"/>
      <c r="D50" s="80"/>
      <c r="E50" s="80"/>
      <c r="F50" s="50"/>
      <c r="H50" s="157"/>
      <c r="I50" s="5"/>
    </row>
    <row r="51" spans="1:8" s="3" customFormat="1" ht="18">
      <c r="A51" s="53" t="s">
        <v>264</v>
      </c>
      <c r="B51" s="54"/>
      <c r="C51" s="54"/>
      <c r="D51" s="137"/>
      <c r="E51" s="2"/>
      <c r="F51" s="50"/>
      <c r="G51" s="271"/>
      <c r="H51" s="167"/>
    </row>
    <row r="52" spans="1:9" ht="12.75">
      <c r="A52" s="50"/>
      <c r="B52" s="50"/>
      <c r="C52" s="50"/>
      <c r="D52" s="230"/>
      <c r="E52" s="3"/>
      <c r="F52" s="50"/>
      <c r="G52" s="272"/>
      <c r="H52" s="67"/>
      <c r="I52" s="5"/>
    </row>
    <row r="53" spans="1:9" ht="27" customHeight="1">
      <c r="A53" s="57"/>
      <c r="B53" s="57"/>
      <c r="C53" s="57"/>
      <c r="D53" s="228" t="str">
        <f>Questionnaire!D53</f>
        <v>Oui / Non / Sans objet</v>
      </c>
      <c r="E53" s="246" t="s">
        <v>25</v>
      </c>
      <c r="F53" s="50"/>
      <c r="G53" s="272"/>
      <c r="H53" s="67"/>
      <c r="I53" s="6"/>
    </row>
    <row r="54" spans="1:9" ht="29.25" customHeight="1">
      <c r="A54" s="63" t="s">
        <v>13</v>
      </c>
      <c r="B54" s="283" t="s">
        <v>206</v>
      </c>
      <c r="C54" s="284"/>
      <c r="D54" s="230">
        <f>Questionnaire!D54</f>
        <v>0</v>
      </c>
      <c r="E54" s="250">
        <f aca="true" t="shared" si="1" ref="E54:E66">IF(COUNTIF(D54,"NON")&gt;0,G54,"")</f>
      </c>
      <c r="F54" s="50"/>
      <c r="G54" s="272" t="s">
        <v>223</v>
      </c>
      <c r="H54" s="67">
        <v>6</v>
      </c>
      <c r="I54" s="5"/>
    </row>
    <row r="55" spans="1:9" ht="29.25" customHeight="1">
      <c r="A55" s="150" t="s">
        <v>14</v>
      </c>
      <c r="B55" s="295" t="s">
        <v>259</v>
      </c>
      <c r="C55" s="296"/>
      <c r="D55" s="230">
        <f>Questionnaire!D55</f>
        <v>0</v>
      </c>
      <c r="E55" s="248">
        <f t="shared" si="1"/>
      </c>
      <c r="F55" s="50"/>
      <c r="G55" s="272" t="s">
        <v>224</v>
      </c>
      <c r="H55" s="156">
        <v>6</v>
      </c>
      <c r="I55" s="6"/>
    </row>
    <row r="56" spans="1:9" ht="29.25" customHeight="1">
      <c r="A56" s="63" t="s">
        <v>15</v>
      </c>
      <c r="B56" s="234" t="s">
        <v>167</v>
      </c>
      <c r="C56" s="160"/>
      <c r="D56" s="230">
        <f>Questionnaire!D56</f>
        <v>0</v>
      </c>
      <c r="E56" s="250">
        <f t="shared" si="1"/>
      </c>
      <c r="F56" s="50"/>
      <c r="G56" s="272" t="s">
        <v>266</v>
      </c>
      <c r="H56" s="157">
        <v>32</v>
      </c>
      <c r="I56" s="6"/>
    </row>
    <row r="57" spans="1:9" ht="29.25" customHeight="1">
      <c r="A57" s="150" t="s">
        <v>126</v>
      </c>
      <c r="B57" s="237" t="s">
        <v>168</v>
      </c>
      <c r="C57" s="175"/>
      <c r="D57" s="230">
        <f>Questionnaire!D57</f>
        <v>0</v>
      </c>
      <c r="E57" s="248">
        <f t="shared" si="1"/>
      </c>
      <c r="F57" s="50"/>
      <c r="G57" s="272" t="s">
        <v>225</v>
      </c>
      <c r="H57" s="156">
        <v>32</v>
      </c>
      <c r="I57" s="6"/>
    </row>
    <row r="58" spans="1:9" ht="29.25" customHeight="1">
      <c r="A58" s="63" t="s">
        <v>170</v>
      </c>
      <c r="B58" s="234" t="s">
        <v>166</v>
      </c>
      <c r="C58" s="234"/>
      <c r="D58" s="230">
        <f>Questionnaire!D58</f>
        <v>0</v>
      </c>
      <c r="E58" s="250">
        <f t="shared" si="1"/>
      </c>
      <c r="F58" s="50"/>
      <c r="G58" s="268" t="s">
        <v>226</v>
      </c>
      <c r="H58" s="157"/>
      <c r="I58" s="6"/>
    </row>
    <row r="59" spans="1:9" ht="29.25" customHeight="1">
      <c r="A59" s="150" t="s">
        <v>214</v>
      </c>
      <c r="B59" s="176" t="s">
        <v>169</v>
      </c>
      <c r="C59" s="151"/>
      <c r="D59" s="230">
        <f>Questionnaire!D59</f>
        <v>0</v>
      </c>
      <c r="E59" s="248">
        <f t="shared" si="1"/>
      </c>
      <c r="F59" s="50"/>
      <c r="G59" s="268" t="s">
        <v>227</v>
      </c>
      <c r="H59" s="157"/>
      <c r="I59" s="6"/>
    </row>
    <row r="60" spans="1:10" ht="29.25" customHeight="1">
      <c r="A60" s="63" t="s">
        <v>261</v>
      </c>
      <c r="B60" s="283" t="s">
        <v>117</v>
      </c>
      <c r="C60" s="284"/>
      <c r="D60" s="230">
        <f>Questionnaire!D60</f>
        <v>0</v>
      </c>
      <c r="E60" s="250">
        <f t="shared" si="1"/>
      </c>
      <c r="F60" s="50"/>
      <c r="G60" s="268" t="s">
        <v>228</v>
      </c>
      <c r="H60" s="67"/>
      <c r="I60" s="237"/>
      <c r="J60" s="237"/>
    </row>
    <row r="61" spans="1:8" s="3" customFormat="1" ht="29.25" customHeight="1">
      <c r="A61" s="150" t="s">
        <v>262</v>
      </c>
      <c r="B61" s="275" t="s">
        <v>143</v>
      </c>
      <c r="C61" s="276"/>
      <c r="D61" s="230">
        <f>Questionnaire!D61</f>
        <v>0</v>
      </c>
      <c r="E61" s="248">
        <f t="shared" si="1"/>
      </c>
      <c r="F61" s="50"/>
      <c r="G61" s="268"/>
      <c r="H61" s="67">
        <v>36</v>
      </c>
    </row>
    <row r="62" spans="1:8" ht="29.25" customHeight="1">
      <c r="A62" s="63" t="s">
        <v>267</v>
      </c>
      <c r="B62" s="241" t="s">
        <v>171</v>
      </c>
      <c r="C62" s="65"/>
      <c r="D62" s="230">
        <f>Questionnaire!D62</f>
        <v>0</v>
      </c>
      <c r="E62" s="250">
        <f t="shared" si="1"/>
      </c>
      <c r="F62" s="50"/>
      <c r="G62" s="268" t="s">
        <v>228</v>
      </c>
      <c r="H62" s="67">
        <v>36</v>
      </c>
    </row>
    <row r="63" spans="1:8" ht="29.25" customHeight="1">
      <c r="A63" s="150" t="s">
        <v>268</v>
      </c>
      <c r="B63" s="279" t="s">
        <v>172</v>
      </c>
      <c r="C63" s="280"/>
      <c r="D63" s="230">
        <f>Questionnaire!D63</f>
        <v>0</v>
      </c>
      <c r="E63" s="248">
        <f t="shared" si="1"/>
      </c>
      <c r="F63" s="50"/>
      <c r="G63" s="268" t="s">
        <v>228</v>
      </c>
      <c r="H63" s="67">
        <v>6</v>
      </c>
    </row>
    <row r="64" spans="1:8" ht="29.25" customHeight="1">
      <c r="A64" s="63" t="s">
        <v>269</v>
      </c>
      <c r="B64" s="281" t="s">
        <v>173</v>
      </c>
      <c r="C64" s="282"/>
      <c r="D64" s="230">
        <f>Questionnaire!D64</f>
        <v>0</v>
      </c>
      <c r="E64" s="250">
        <f t="shared" si="1"/>
      </c>
      <c r="F64" s="50"/>
      <c r="G64" s="268" t="s">
        <v>228</v>
      </c>
      <c r="H64" s="156">
        <v>6</v>
      </c>
    </row>
    <row r="65" spans="1:8" ht="29.25" customHeight="1">
      <c r="A65" s="150" t="s">
        <v>270</v>
      </c>
      <c r="B65" s="239" t="s">
        <v>175</v>
      </c>
      <c r="C65" s="151"/>
      <c r="D65" s="230">
        <f>Questionnaire!D65</f>
        <v>0</v>
      </c>
      <c r="E65" s="248">
        <f t="shared" si="1"/>
      </c>
      <c r="F65" s="50"/>
      <c r="G65" s="268" t="s">
        <v>228</v>
      </c>
      <c r="H65" s="67">
        <v>24</v>
      </c>
    </row>
    <row r="66" spans="1:9" ht="29.25" customHeight="1">
      <c r="A66" s="63" t="s">
        <v>263</v>
      </c>
      <c r="B66" s="283" t="s">
        <v>174</v>
      </c>
      <c r="C66" s="284"/>
      <c r="D66" s="230">
        <f>Questionnaire!D66</f>
        <v>0</v>
      </c>
      <c r="E66" s="250">
        <f t="shared" si="1"/>
      </c>
      <c r="F66" s="50"/>
      <c r="G66" s="272" t="s">
        <v>229</v>
      </c>
      <c r="H66" s="210">
        <v>32</v>
      </c>
      <c r="I66" s="5"/>
    </row>
    <row r="67" spans="1:9" ht="29.25" customHeight="1">
      <c r="A67" s="150"/>
      <c r="B67" s="237"/>
      <c r="C67" s="163"/>
      <c r="D67" s="230"/>
      <c r="E67" s="248"/>
      <c r="F67" s="50"/>
      <c r="H67" s="255"/>
      <c r="I67" s="5"/>
    </row>
    <row r="68" spans="1:9" ht="29.25" customHeight="1">
      <c r="A68" s="53" t="s">
        <v>265</v>
      </c>
      <c r="B68" s="54"/>
      <c r="C68" s="54"/>
      <c r="D68" s="230"/>
      <c r="E68" s="248"/>
      <c r="F68" s="50"/>
      <c r="H68" s="255"/>
      <c r="I68" s="5"/>
    </row>
    <row r="69" spans="1:9" ht="29.25" customHeight="1">
      <c r="A69" s="50"/>
      <c r="B69" s="50"/>
      <c r="C69" s="50"/>
      <c r="D69" s="230"/>
      <c r="E69" s="248"/>
      <c r="F69" s="50"/>
      <c r="H69" s="255"/>
      <c r="I69" s="5"/>
    </row>
    <row r="70" spans="1:9" ht="29.25" customHeight="1">
      <c r="A70" s="57"/>
      <c r="B70" s="57"/>
      <c r="C70" s="57"/>
      <c r="D70" s="228" t="s">
        <v>216</v>
      </c>
      <c r="E70" s="246" t="s">
        <v>25</v>
      </c>
      <c r="F70" s="50"/>
      <c r="H70" s="255"/>
      <c r="I70" s="5"/>
    </row>
    <row r="71" spans="1:9" ht="38.25" customHeight="1">
      <c r="A71" s="66" t="s">
        <v>18</v>
      </c>
      <c r="B71" s="277" t="s">
        <v>198</v>
      </c>
      <c r="C71" s="278"/>
      <c r="D71" s="230">
        <f>Questionnaire!D72</f>
        <v>0</v>
      </c>
      <c r="E71" s="248">
        <f>IF(COUNTIF(D71,"NON")&gt;0,G71,"")</f>
      </c>
      <c r="F71" s="50"/>
      <c r="G71" s="272" t="s">
        <v>325</v>
      </c>
      <c r="H71" s="51">
        <v>24</v>
      </c>
      <c r="I71" s="5"/>
    </row>
    <row r="72" spans="1:8" ht="34.5" customHeight="1">
      <c r="A72" s="63" t="s">
        <v>19</v>
      </c>
      <c r="B72" s="234" t="s">
        <v>177</v>
      </c>
      <c r="C72" s="235"/>
      <c r="D72" s="243">
        <f>Questionnaire!D73</f>
        <v>0</v>
      </c>
      <c r="E72" s="250">
        <f aca="true" t="shared" si="2" ref="E72:E94">IF(COUNTIF(D72,"NON")&gt;0,G72,"")</f>
      </c>
      <c r="F72" s="50"/>
      <c r="G72" s="272" t="s">
        <v>208</v>
      </c>
      <c r="H72" s="65">
        <v>24</v>
      </c>
    </row>
    <row r="73" spans="1:8" ht="29.25" customHeight="1">
      <c r="A73" s="66" t="s">
        <v>271</v>
      </c>
      <c r="B73" s="267" t="s">
        <v>324</v>
      </c>
      <c r="C73" s="51"/>
      <c r="D73" s="243">
        <f>Questionnaire!D74</f>
        <v>0</v>
      </c>
      <c r="E73" s="248">
        <f t="shared" si="2"/>
      </c>
      <c r="F73" s="50"/>
      <c r="G73" s="268" t="s">
        <v>230</v>
      </c>
      <c r="H73" s="208">
        <v>32</v>
      </c>
    </row>
    <row r="74" spans="1:8" ht="29.25" customHeight="1">
      <c r="A74" s="63" t="s">
        <v>272</v>
      </c>
      <c r="B74" s="309" t="s">
        <v>308</v>
      </c>
      <c r="C74" s="310"/>
      <c r="D74" s="243">
        <f>Questionnaire!D75</f>
        <v>0</v>
      </c>
      <c r="E74" s="250">
        <f t="shared" si="2"/>
      </c>
      <c r="F74" s="50"/>
      <c r="G74" s="268" t="s">
        <v>231</v>
      </c>
      <c r="H74" s="65">
        <v>32</v>
      </c>
    </row>
    <row r="75" spans="1:8" ht="29.25" customHeight="1">
      <c r="A75" s="66" t="s">
        <v>20</v>
      </c>
      <c r="B75" s="277" t="s">
        <v>144</v>
      </c>
      <c r="C75" s="278"/>
      <c r="D75" s="243">
        <f>Questionnaire!D76</f>
        <v>0</v>
      </c>
      <c r="E75" s="248">
        <f t="shared" si="2"/>
      </c>
      <c r="F75" s="50"/>
      <c r="G75" s="268" t="s">
        <v>232</v>
      </c>
      <c r="H75" s="208">
        <v>32</v>
      </c>
    </row>
    <row r="76" spans="1:8" ht="29.25" customHeight="1">
      <c r="A76" s="63" t="s">
        <v>176</v>
      </c>
      <c r="B76" s="283" t="s">
        <v>292</v>
      </c>
      <c r="C76" s="284"/>
      <c r="D76" s="243">
        <f>Questionnaire!D77</f>
        <v>0</v>
      </c>
      <c r="E76" s="250">
        <f t="shared" si="2"/>
      </c>
      <c r="F76" s="50"/>
      <c r="G76" s="268" t="s">
        <v>233</v>
      </c>
      <c r="H76" s="65">
        <v>32</v>
      </c>
    </row>
    <row r="77" spans="1:8" ht="29.25" customHeight="1">
      <c r="A77" s="66" t="s">
        <v>273</v>
      </c>
      <c r="B77" s="233" t="s">
        <v>181</v>
      </c>
      <c r="C77" s="51"/>
      <c r="D77" s="243">
        <f>Questionnaire!D78</f>
        <v>0</v>
      </c>
      <c r="E77" s="248">
        <f t="shared" si="2"/>
      </c>
      <c r="F77" s="50"/>
      <c r="G77" s="272" t="s">
        <v>209</v>
      </c>
      <c r="H77" s="208">
        <v>32</v>
      </c>
    </row>
    <row r="78" spans="1:8" ht="29.25" customHeight="1">
      <c r="A78" s="63" t="s">
        <v>274</v>
      </c>
      <c r="B78" s="234" t="s">
        <v>182</v>
      </c>
      <c r="C78" s="65"/>
      <c r="D78" s="243">
        <f>Questionnaire!D79</f>
        <v>0</v>
      </c>
      <c r="E78" s="250">
        <f t="shared" si="2"/>
      </c>
      <c r="F78" s="50"/>
      <c r="G78" s="268" t="s">
        <v>234</v>
      </c>
      <c r="H78" s="65">
        <v>24</v>
      </c>
    </row>
    <row r="79" spans="1:8" ht="29.25" customHeight="1">
      <c r="A79" s="66" t="s">
        <v>275</v>
      </c>
      <c r="B79" s="277" t="s">
        <v>183</v>
      </c>
      <c r="C79" s="278"/>
      <c r="D79" s="243">
        <f>Questionnaire!D80</f>
        <v>0</v>
      </c>
      <c r="E79" s="248">
        <f t="shared" si="2"/>
      </c>
      <c r="F79" s="50"/>
      <c r="G79" s="268" t="s">
        <v>235</v>
      </c>
      <c r="H79" s="208">
        <v>48</v>
      </c>
    </row>
    <row r="80" spans="1:8" ht="29.25" customHeight="1">
      <c r="A80" s="63" t="s">
        <v>276</v>
      </c>
      <c r="B80" s="76" t="s">
        <v>118</v>
      </c>
      <c r="C80" s="65"/>
      <c r="D80" s="243">
        <f>Questionnaire!D81</f>
        <v>0</v>
      </c>
      <c r="E80" s="250">
        <f t="shared" si="2"/>
      </c>
      <c r="F80" s="50"/>
      <c r="G80" s="268" t="s">
        <v>236</v>
      </c>
      <c r="H80" s="65">
        <v>48</v>
      </c>
    </row>
    <row r="81" spans="1:8" ht="29.25" customHeight="1">
      <c r="A81" s="66" t="s">
        <v>277</v>
      </c>
      <c r="B81" s="194" t="s">
        <v>291</v>
      </c>
      <c r="C81" s="51"/>
      <c r="D81" s="243">
        <f>Questionnaire!D82</f>
        <v>0</v>
      </c>
      <c r="E81" s="248">
        <f t="shared" si="2"/>
      </c>
      <c r="F81" s="50"/>
      <c r="G81" s="268" t="s">
        <v>237</v>
      </c>
      <c r="H81" s="208">
        <v>48</v>
      </c>
    </row>
    <row r="82" spans="1:8" ht="29.25" customHeight="1">
      <c r="A82" s="63" t="s">
        <v>278</v>
      </c>
      <c r="B82" s="283" t="s">
        <v>210</v>
      </c>
      <c r="C82" s="284"/>
      <c r="D82" s="243">
        <f>Questionnaire!D83</f>
        <v>0</v>
      </c>
      <c r="E82" s="250">
        <f t="shared" si="2"/>
      </c>
      <c r="F82" s="50"/>
      <c r="G82" s="268" t="s">
        <v>238</v>
      </c>
      <c r="H82" s="65">
        <v>48</v>
      </c>
    </row>
    <row r="83" spans="1:8" ht="29.25" customHeight="1">
      <c r="A83" s="66" t="s">
        <v>279</v>
      </c>
      <c r="B83" s="277" t="s">
        <v>184</v>
      </c>
      <c r="C83" s="278"/>
      <c r="D83" s="243">
        <f>Questionnaire!D84</f>
        <v>0</v>
      </c>
      <c r="E83" s="248">
        <f t="shared" si="2"/>
      </c>
      <c r="F83" s="50"/>
      <c r="G83" s="268" t="s">
        <v>239</v>
      </c>
      <c r="H83" s="208">
        <v>48</v>
      </c>
    </row>
    <row r="84" spans="1:8" ht="29.25" customHeight="1">
      <c r="A84" s="63" t="s">
        <v>280</v>
      </c>
      <c r="B84" s="283" t="s">
        <v>130</v>
      </c>
      <c r="C84" s="284"/>
      <c r="D84" s="243">
        <f>Questionnaire!D85</f>
        <v>0</v>
      </c>
      <c r="E84" s="250">
        <f t="shared" si="2"/>
      </c>
      <c r="F84" s="50"/>
      <c r="G84" s="268" t="s">
        <v>240</v>
      </c>
      <c r="H84" s="65">
        <v>48</v>
      </c>
    </row>
    <row r="85" spans="1:8" ht="29.25" customHeight="1">
      <c r="A85" s="66" t="s">
        <v>281</v>
      </c>
      <c r="B85" s="197" t="s">
        <v>188</v>
      </c>
      <c r="C85" s="195"/>
      <c r="D85" s="243">
        <f>Questionnaire!D86</f>
        <v>0</v>
      </c>
      <c r="E85" s="248">
        <f t="shared" si="2"/>
      </c>
      <c r="F85" s="50"/>
      <c r="G85" s="272" t="s">
        <v>211</v>
      </c>
      <c r="H85" s="208">
        <v>48</v>
      </c>
    </row>
    <row r="86" spans="1:8" ht="29.25" customHeight="1">
      <c r="A86" s="63" t="s">
        <v>282</v>
      </c>
      <c r="B86" s="281" t="s">
        <v>326</v>
      </c>
      <c r="C86" s="282"/>
      <c r="D86" s="243">
        <f>Questionnaire!D87</f>
        <v>0</v>
      </c>
      <c r="E86" s="250">
        <f t="shared" si="2"/>
      </c>
      <c r="F86" s="50"/>
      <c r="G86" s="268" t="s">
        <v>330</v>
      </c>
      <c r="H86" s="65">
        <v>24</v>
      </c>
    </row>
    <row r="87" spans="1:8" ht="29.25" customHeight="1">
      <c r="A87" s="66" t="s">
        <v>283</v>
      </c>
      <c r="B87" s="194" t="s">
        <v>187</v>
      </c>
      <c r="C87" s="51"/>
      <c r="D87" s="243">
        <f>Questionnaire!D88</f>
        <v>0</v>
      </c>
      <c r="E87" s="248">
        <f t="shared" si="2"/>
      </c>
      <c r="F87" s="50"/>
      <c r="G87" s="272" t="s">
        <v>241</v>
      </c>
      <c r="H87" s="208">
        <v>32</v>
      </c>
    </row>
    <row r="88" spans="1:8" ht="29.25" customHeight="1">
      <c r="A88" s="63" t="s">
        <v>284</v>
      </c>
      <c r="B88" s="76" t="s">
        <v>185</v>
      </c>
      <c r="C88" s="65"/>
      <c r="D88" s="243">
        <f>Questionnaire!D89</f>
        <v>0</v>
      </c>
      <c r="E88" s="250">
        <f t="shared" si="2"/>
      </c>
      <c r="F88" s="50"/>
      <c r="G88" s="268" t="s">
        <v>242</v>
      </c>
      <c r="H88" s="65"/>
    </row>
    <row r="89" spans="1:8" ht="29.25" customHeight="1">
      <c r="A89" s="66" t="s">
        <v>285</v>
      </c>
      <c r="B89" s="277" t="s">
        <v>186</v>
      </c>
      <c r="C89" s="278"/>
      <c r="D89" s="243">
        <f>Questionnaire!D90</f>
        <v>0</v>
      </c>
      <c r="E89" s="248">
        <f t="shared" si="2"/>
      </c>
      <c r="F89" s="50"/>
      <c r="G89" s="268" t="s">
        <v>243</v>
      </c>
      <c r="H89" s="208">
        <v>48</v>
      </c>
    </row>
    <row r="90" spans="1:8" ht="29.25" customHeight="1">
      <c r="A90" s="63" t="s">
        <v>286</v>
      </c>
      <c r="B90" s="76" t="s">
        <v>212</v>
      </c>
      <c r="C90" s="65"/>
      <c r="D90" s="243">
        <f>Questionnaire!D91</f>
        <v>0</v>
      </c>
      <c r="E90" s="250">
        <f t="shared" si="2"/>
      </c>
      <c r="F90" s="50"/>
      <c r="G90" s="272"/>
      <c r="H90" s="65">
        <v>48</v>
      </c>
    </row>
    <row r="91" spans="1:8" ht="29.25" customHeight="1">
      <c r="A91" s="66" t="s">
        <v>287</v>
      </c>
      <c r="B91" s="197" t="s">
        <v>179</v>
      </c>
      <c r="C91" s="51"/>
      <c r="D91" s="243">
        <f>Questionnaire!D92</f>
        <v>0</v>
      </c>
      <c r="E91" s="248">
        <f t="shared" si="2"/>
      </c>
      <c r="F91" s="50"/>
      <c r="G91" s="268" t="s">
        <v>244</v>
      </c>
      <c r="H91" s="208">
        <v>48</v>
      </c>
    </row>
    <row r="92" spans="1:8" ht="29.25" customHeight="1">
      <c r="A92" s="63" t="s">
        <v>288</v>
      </c>
      <c r="B92" s="241" t="s">
        <v>178</v>
      </c>
      <c r="C92" s="65"/>
      <c r="D92" s="243">
        <f>Questionnaire!D93</f>
        <v>0</v>
      </c>
      <c r="E92" s="250">
        <f t="shared" si="2"/>
      </c>
      <c r="F92" s="50"/>
      <c r="G92" s="268" t="s">
        <v>245</v>
      </c>
      <c r="H92" s="65">
        <v>24</v>
      </c>
    </row>
    <row r="93" spans="1:8" ht="29.25" customHeight="1">
      <c r="A93" s="66" t="s">
        <v>289</v>
      </c>
      <c r="B93" s="194" t="s">
        <v>180</v>
      </c>
      <c r="C93" s="51"/>
      <c r="D93" s="243">
        <f>Questionnaire!D94</f>
        <v>0</v>
      </c>
      <c r="E93" s="248">
        <f t="shared" si="2"/>
      </c>
      <c r="F93" s="50"/>
      <c r="G93" s="268" t="s">
        <v>246</v>
      </c>
      <c r="H93" s="67"/>
    </row>
    <row r="94" spans="1:8" ht="44.25" customHeight="1">
      <c r="A94" s="63" t="s">
        <v>290</v>
      </c>
      <c r="B94" s="283" t="s">
        <v>105</v>
      </c>
      <c r="C94" s="284"/>
      <c r="D94" s="243">
        <f>Questionnaire!D95</f>
        <v>0</v>
      </c>
      <c r="E94" s="250">
        <f t="shared" si="2"/>
      </c>
      <c r="F94" s="50"/>
      <c r="G94" s="272" t="s">
        <v>327</v>
      </c>
      <c r="H94" s="167"/>
    </row>
    <row r="95" spans="1:8" ht="18">
      <c r="A95" s="308" t="s">
        <v>302</v>
      </c>
      <c r="B95" s="308"/>
      <c r="C95" s="308"/>
      <c r="D95" s="308"/>
      <c r="E95" s="3"/>
      <c r="F95" s="50"/>
      <c r="G95" s="272"/>
      <c r="H95" s="156"/>
    </row>
    <row r="96" spans="1:8" ht="25.5">
      <c r="A96" s="57"/>
      <c r="B96" s="57"/>
      <c r="C96" s="57"/>
      <c r="D96" s="228" t="str">
        <f>Questionnaire!D99</f>
        <v>Oui / Non / Sans objet</v>
      </c>
      <c r="E96" s="246" t="s">
        <v>25</v>
      </c>
      <c r="F96" s="50"/>
      <c r="G96" s="272"/>
      <c r="H96" s="67"/>
    </row>
    <row r="97" spans="1:8" ht="27" customHeight="1">
      <c r="A97" s="63" t="s">
        <v>293</v>
      </c>
      <c r="B97" s="283" t="s">
        <v>134</v>
      </c>
      <c r="C97" s="284"/>
      <c r="D97" s="230">
        <f>Questionnaire!D100</f>
        <v>0</v>
      </c>
      <c r="E97" s="250">
        <f>IF(COUNTIF(D97,"NON")&gt;0,G98,"")</f>
      </c>
      <c r="F97" s="50"/>
      <c r="G97" s="272"/>
      <c r="H97" s="157"/>
    </row>
    <row r="98" spans="1:8" ht="27" customHeight="1">
      <c r="A98" s="150" t="s">
        <v>294</v>
      </c>
      <c r="B98" s="279" t="s">
        <v>192</v>
      </c>
      <c r="C98" s="280"/>
      <c r="D98" s="230">
        <f>Questionnaire!D101</f>
        <v>0</v>
      </c>
      <c r="E98" s="248">
        <f aca="true" t="shared" si="3" ref="E98:E105">IF(COUNTIF(D98,"NON")&gt;0,G98,"")</f>
      </c>
      <c r="F98" s="50"/>
      <c r="G98" s="272" t="s">
        <v>247</v>
      </c>
      <c r="H98" s="156">
        <v>48</v>
      </c>
    </row>
    <row r="99" spans="1:8" ht="42.75" customHeight="1">
      <c r="A99" s="63" t="s">
        <v>295</v>
      </c>
      <c r="B99" s="281" t="s">
        <v>191</v>
      </c>
      <c r="C99" s="282"/>
      <c r="D99" s="230">
        <f>Questionnaire!D102</f>
        <v>0</v>
      </c>
      <c r="E99" s="250">
        <f t="shared" si="3"/>
      </c>
      <c r="F99" s="50"/>
      <c r="G99" s="272" t="s">
        <v>328</v>
      </c>
      <c r="H99" s="157">
        <v>48</v>
      </c>
    </row>
    <row r="100" spans="1:8" ht="27" customHeight="1">
      <c r="A100" s="150" t="s">
        <v>296</v>
      </c>
      <c r="B100" s="275" t="s">
        <v>190</v>
      </c>
      <c r="C100" s="276"/>
      <c r="D100" s="230">
        <f>Questionnaire!D103</f>
        <v>0</v>
      </c>
      <c r="E100" s="248">
        <f t="shared" si="3"/>
      </c>
      <c r="F100" s="50"/>
      <c r="G100" s="272" t="s">
        <v>248</v>
      </c>
      <c r="H100" s="156">
        <v>48</v>
      </c>
    </row>
    <row r="101" spans="1:8" ht="27" customHeight="1">
      <c r="A101" s="63" t="s">
        <v>297</v>
      </c>
      <c r="B101" s="283" t="s">
        <v>207</v>
      </c>
      <c r="C101" s="284"/>
      <c r="D101" s="230">
        <f>Questionnaire!D104</f>
        <v>0</v>
      </c>
      <c r="E101" s="250">
        <f t="shared" si="3"/>
      </c>
      <c r="F101" s="50"/>
      <c r="G101" s="272"/>
      <c r="H101" s="157"/>
    </row>
    <row r="102" spans="1:8" ht="27" customHeight="1">
      <c r="A102" s="150" t="s">
        <v>298</v>
      </c>
      <c r="B102" s="239" t="s">
        <v>189</v>
      </c>
      <c r="C102" s="240"/>
      <c r="D102" s="230">
        <f>Questionnaire!D105</f>
        <v>0</v>
      </c>
      <c r="E102" s="248">
        <f t="shared" si="3"/>
      </c>
      <c r="F102" s="50"/>
      <c r="G102" s="272" t="s">
        <v>310</v>
      </c>
      <c r="H102" s="156">
        <v>48</v>
      </c>
    </row>
    <row r="103" spans="1:8" ht="27" customHeight="1">
      <c r="A103" s="63" t="s">
        <v>299</v>
      </c>
      <c r="B103" s="281" t="s">
        <v>193</v>
      </c>
      <c r="C103" s="282"/>
      <c r="D103" s="230">
        <f>Questionnaire!D106</f>
        <v>0</v>
      </c>
      <c r="E103" s="250">
        <f t="shared" si="3"/>
      </c>
      <c r="F103" s="50"/>
      <c r="G103" s="272" t="s">
        <v>249</v>
      </c>
      <c r="H103" s="157">
        <v>48</v>
      </c>
    </row>
    <row r="104" spans="1:8" s="232" customFormat="1" ht="27" customHeight="1">
      <c r="A104" s="150" t="s">
        <v>300</v>
      </c>
      <c r="B104" s="265" t="s">
        <v>194</v>
      </c>
      <c r="C104" s="150"/>
      <c r="D104" s="230">
        <f>Questionnaire!D107</f>
        <v>0</v>
      </c>
      <c r="E104" s="248">
        <f t="shared" si="3"/>
      </c>
      <c r="F104" s="262"/>
      <c r="G104" s="273" t="s">
        <v>250</v>
      </c>
      <c r="H104" s="231">
        <v>18</v>
      </c>
    </row>
    <row r="105" spans="1:8" ht="27" customHeight="1">
      <c r="A105" s="63" t="s">
        <v>301</v>
      </c>
      <c r="B105" s="281" t="s">
        <v>195</v>
      </c>
      <c r="C105" s="282"/>
      <c r="D105" s="230">
        <f>Questionnaire!D108</f>
        <v>0</v>
      </c>
      <c r="E105" s="250">
        <f t="shared" si="3"/>
      </c>
      <c r="F105" s="50"/>
      <c r="G105" s="272" t="s">
        <v>251</v>
      </c>
      <c r="H105" s="156">
        <v>18</v>
      </c>
    </row>
    <row r="106" spans="1:8" ht="27" customHeight="1">
      <c r="A106" s="50"/>
      <c r="B106" s="50"/>
      <c r="C106" s="50"/>
      <c r="D106" s="243"/>
      <c r="E106" s="249"/>
      <c r="F106" s="50"/>
      <c r="G106" s="272"/>
      <c r="H106" s="67"/>
    </row>
    <row r="107" spans="1:8" ht="27" customHeight="1">
      <c r="A107" s="53" t="s">
        <v>303</v>
      </c>
      <c r="B107" s="54"/>
      <c r="C107" s="54"/>
      <c r="D107" s="137"/>
      <c r="E107" s="2"/>
      <c r="F107" s="50"/>
      <c r="G107" s="272"/>
      <c r="H107" s="167"/>
    </row>
    <row r="108" spans="1:8" ht="27" customHeight="1">
      <c r="A108" s="50"/>
      <c r="B108" s="50"/>
      <c r="C108" s="50"/>
      <c r="D108" s="230"/>
      <c r="E108" s="3"/>
      <c r="F108" s="50"/>
      <c r="G108" s="272"/>
      <c r="H108" s="67"/>
    </row>
    <row r="109" spans="1:8" ht="27" customHeight="1">
      <c r="A109" s="57"/>
      <c r="B109" s="57"/>
      <c r="C109" s="57"/>
      <c r="D109" s="228" t="str">
        <f>Questionnaire!D112</f>
        <v>Oui / Non / Sans objet</v>
      </c>
      <c r="E109" s="246" t="s">
        <v>25</v>
      </c>
      <c r="F109" s="50"/>
      <c r="G109" s="272"/>
      <c r="H109" s="67"/>
    </row>
    <row r="110" spans="1:8" ht="39.75" customHeight="1">
      <c r="A110" s="63" t="s">
        <v>21</v>
      </c>
      <c r="B110" s="283" t="s">
        <v>196</v>
      </c>
      <c r="C110" s="284"/>
      <c r="D110" s="230">
        <f>Questionnaire!D113</f>
        <v>0</v>
      </c>
      <c r="E110" s="250">
        <f aca="true" t="shared" si="4" ref="E110:E115">IF(COUNTIF(D110,"NON")&gt;0,G110,"")</f>
      </c>
      <c r="F110" s="50"/>
      <c r="G110" s="272" t="s">
        <v>252</v>
      </c>
      <c r="H110" s="157">
        <v>48</v>
      </c>
    </row>
    <row r="111" spans="1:8" ht="39.75" customHeight="1">
      <c r="A111" s="150" t="s">
        <v>22</v>
      </c>
      <c r="B111" s="275" t="s">
        <v>213</v>
      </c>
      <c r="C111" s="276"/>
      <c r="D111" s="230">
        <f>Questionnaire!D114</f>
        <v>0</v>
      </c>
      <c r="E111" s="248">
        <f t="shared" si="4"/>
      </c>
      <c r="F111" s="50"/>
      <c r="G111" s="272" t="s">
        <v>311</v>
      </c>
      <c r="H111" s="156">
        <v>48</v>
      </c>
    </row>
    <row r="112" spans="1:8" ht="39.75" customHeight="1">
      <c r="A112" s="63" t="s">
        <v>304</v>
      </c>
      <c r="B112" s="241" t="s">
        <v>136</v>
      </c>
      <c r="C112" s="235"/>
      <c r="D112" s="230">
        <f>Questionnaire!D115</f>
        <v>0</v>
      </c>
      <c r="E112" s="250">
        <f t="shared" si="4"/>
      </c>
      <c r="F112" s="50"/>
      <c r="G112" s="272" t="s">
        <v>253</v>
      </c>
      <c r="H112" s="157">
        <v>48</v>
      </c>
    </row>
    <row r="113" spans="1:8" ht="39.75" customHeight="1">
      <c r="A113" s="150" t="s">
        <v>305</v>
      </c>
      <c r="B113" s="239" t="s">
        <v>135</v>
      </c>
      <c r="C113" s="238"/>
      <c r="D113" s="230">
        <f>Questionnaire!D116</f>
        <v>0</v>
      </c>
      <c r="E113" s="248">
        <f t="shared" si="4"/>
      </c>
      <c r="F113" s="50"/>
      <c r="G113" s="272" t="s">
        <v>254</v>
      </c>
      <c r="H113" s="156">
        <v>48</v>
      </c>
    </row>
    <row r="114" spans="1:8" ht="39.75" customHeight="1">
      <c r="A114" s="63" t="s">
        <v>23</v>
      </c>
      <c r="B114" s="241" t="s">
        <v>197</v>
      </c>
      <c r="C114" s="235"/>
      <c r="D114" s="230">
        <f>Questionnaire!D117</f>
        <v>0</v>
      </c>
      <c r="E114" s="250">
        <f t="shared" si="4"/>
      </c>
      <c r="F114" s="50"/>
      <c r="G114" s="272" t="s">
        <v>255</v>
      </c>
      <c r="H114" s="157">
        <v>48</v>
      </c>
    </row>
    <row r="115" spans="1:8" ht="41.25" customHeight="1">
      <c r="A115" s="150" t="s">
        <v>24</v>
      </c>
      <c r="B115" s="275" t="s">
        <v>127</v>
      </c>
      <c r="C115" s="276"/>
      <c r="D115" s="230">
        <f>Questionnaire!D118</f>
        <v>0</v>
      </c>
      <c r="E115" s="248">
        <f t="shared" si="4"/>
      </c>
      <c r="F115" s="50"/>
      <c r="G115" s="272" t="s">
        <v>256</v>
      </c>
      <c r="H115" s="156">
        <v>48</v>
      </c>
    </row>
    <row r="116" spans="4:6" ht="15.75" customHeight="1">
      <c r="D116" s="242"/>
      <c r="E116" s="80"/>
      <c r="F116" s="50"/>
    </row>
    <row r="117" spans="5:6" ht="12.75">
      <c r="E117" s="80"/>
      <c r="F117" s="50"/>
    </row>
    <row r="118" spans="5:6" ht="12.75">
      <c r="E118" s="80"/>
      <c r="F118" s="50"/>
    </row>
    <row r="119" spans="5:6" ht="12.75">
      <c r="E119" s="80"/>
      <c r="F119" s="50"/>
    </row>
    <row r="120" spans="5:6" ht="12.75">
      <c r="E120" s="80"/>
      <c r="F120" s="50"/>
    </row>
    <row r="121" spans="5:6" ht="12.75">
      <c r="E121" s="80"/>
      <c r="F121" s="50"/>
    </row>
    <row r="122" spans="5:6" ht="12.75">
      <c r="E122" s="80"/>
      <c r="F122" s="50"/>
    </row>
    <row r="123" spans="5:6" ht="12.75">
      <c r="E123" s="80"/>
      <c r="F123" s="50"/>
    </row>
  </sheetData>
  <sheetProtection selectLockedCells="1" selectUnlockedCells="1"/>
  <mergeCells count="52">
    <mergeCell ref="B83:C83"/>
    <mergeCell ref="B86:C86"/>
    <mergeCell ref="B89:C89"/>
    <mergeCell ref="B94:C94"/>
    <mergeCell ref="A95:D95"/>
    <mergeCell ref="B74:C74"/>
    <mergeCell ref="B76:C76"/>
    <mergeCell ref="B79:C79"/>
    <mergeCell ref="B100:C100"/>
    <mergeCell ref="B101:C101"/>
    <mergeCell ref="B111:C111"/>
    <mergeCell ref="B115:C115"/>
    <mergeCell ref="B97:C97"/>
    <mergeCell ref="B98:C98"/>
    <mergeCell ref="B99:C99"/>
    <mergeCell ref="B47:C47"/>
    <mergeCell ref="B64:C64"/>
    <mergeCell ref="B66:C66"/>
    <mergeCell ref="B14:C14"/>
    <mergeCell ref="B17:C17"/>
    <mergeCell ref="B30:C30"/>
    <mergeCell ref="B31:C31"/>
    <mergeCell ref="B39:C39"/>
    <mergeCell ref="B24:C24"/>
    <mergeCell ref="B25:C25"/>
    <mergeCell ref="B19:C19"/>
    <mergeCell ref="B20:C20"/>
    <mergeCell ref="B21:C21"/>
    <mergeCell ref="B22:C22"/>
    <mergeCell ref="B23:C23"/>
    <mergeCell ref="B29:C29"/>
    <mergeCell ref="B26:C26"/>
    <mergeCell ref="B54:C54"/>
    <mergeCell ref="B48:C48"/>
    <mergeCell ref="B49:C49"/>
    <mergeCell ref="B41:C41"/>
    <mergeCell ref="B60:C60"/>
    <mergeCell ref="A9:E9"/>
    <mergeCell ref="B27:C27"/>
    <mergeCell ref="B28:C28"/>
    <mergeCell ref="B42:C42"/>
    <mergeCell ref="B15:C15"/>
    <mergeCell ref="B110:C110"/>
    <mergeCell ref="B103:C103"/>
    <mergeCell ref="B105:C105"/>
    <mergeCell ref="B82:C82"/>
    <mergeCell ref="B84:C84"/>
    <mergeCell ref="B55:C55"/>
    <mergeCell ref="B63:C63"/>
    <mergeCell ref="B61:C61"/>
    <mergeCell ref="B71:C71"/>
    <mergeCell ref="B75:C75"/>
  </mergeCells>
  <conditionalFormatting sqref="D45">
    <cfRule type="cellIs" priority="19" dxfId="4" operator="equal">
      <formula>"Non"</formula>
    </cfRule>
  </conditionalFormatting>
  <conditionalFormatting sqref="D45 D43">
    <cfRule type="cellIs" priority="15" dxfId="3" operator="equal" stopIfTrue="1">
      <formula>"Non"</formula>
    </cfRule>
  </conditionalFormatting>
  <conditionalFormatting sqref="D14:D42 D47:D49 D54:D66 D110:D115 D71:D94 D97:D105">
    <cfRule type="containsText" priority="10" dxfId="2" operator="containsText" stopIfTrue="1" text="OUI">
      <formula>NOT(ISERROR(SEARCH("OUI",D14)))</formula>
    </cfRule>
    <cfRule type="expression" priority="11" dxfId="1" stopIfTrue="1">
      <formula>AND(D14="Non",H14&gt;=28)</formula>
    </cfRule>
    <cfRule type="expression" priority="12" dxfId="0" stopIfTrue="1">
      <formula>AND(D14="Non",H14&gt;=8)</formula>
    </cfRule>
    <cfRule type="expression" priority="13" dxfId="8" stopIfTrue="1">
      <formula>AND(D14="Non",H14&lt;8)</formula>
    </cfRule>
  </conditionalFormatting>
  <printOptions/>
  <pageMargins left="0" right="0" top="0.31" bottom="0" header="0.31496062992125984" footer="0.31496062992125984"/>
  <pageSetup horizontalDpi="600" verticalDpi="600" orientation="landscape" paperSize="8" scale="99" r:id="rId2"/>
  <rowBreaks count="5" manualBreakCount="5">
    <brk id="30" max="6" man="1"/>
    <brk id="50" max="6" man="1"/>
    <brk id="67" max="6" man="1"/>
    <brk id="89" max="6" man="1"/>
    <brk id="106" max="6" man="1"/>
  </rowBreaks>
  <drawing r:id="rId1"/>
</worksheet>
</file>

<file path=xl/worksheets/sheet6.xml><?xml version="1.0" encoding="utf-8"?>
<worksheet xmlns="http://schemas.openxmlformats.org/spreadsheetml/2006/main" xmlns:r="http://schemas.openxmlformats.org/officeDocument/2006/relationships">
  <dimension ref="A9:U123"/>
  <sheetViews>
    <sheetView showGridLines="0" showRowColHeaders="0" zoomScalePageLayoutView="0" workbookViewId="0" topLeftCell="A1">
      <pane ySplit="10" topLeftCell="A11" activePane="bottomLeft" state="frozen"/>
      <selection pane="topLeft" activeCell="A1" sqref="A1"/>
      <selection pane="bottomLeft" activeCell="F18" sqref="F18"/>
    </sheetView>
  </sheetViews>
  <sheetFormatPr defaultColWidth="11.421875" defaultRowHeight="12.75"/>
  <cols>
    <col min="1" max="1" width="6.28125" style="50" customWidth="1"/>
    <col min="2" max="2" width="68.00390625" style="50" customWidth="1"/>
    <col min="3" max="3" width="11.28125" style="50" customWidth="1"/>
    <col min="4" max="4" width="14.57421875" style="50" customWidth="1"/>
    <col min="5" max="5" width="57.28125" style="50" customWidth="1"/>
    <col min="6" max="6" width="15.421875" style="50" customWidth="1"/>
    <col min="7" max="7" width="15.57421875" style="51" customWidth="1"/>
    <col min="8" max="8" width="0.42578125" style="50" customWidth="1"/>
    <col min="9" max="9" width="18.00390625" style="50" hidden="1" customWidth="1"/>
    <col min="10" max="10" width="18.28125" style="50" hidden="1" customWidth="1"/>
    <col min="11" max="11" width="21.7109375" style="50" hidden="1" customWidth="1"/>
    <col min="12" max="12" width="1.28515625" style="50" customWidth="1"/>
    <col min="13" max="13" width="7.57421875" style="50" customWidth="1"/>
    <col min="14" max="14" width="13.28125" style="50" hidden="1" customWidth="1"/>
    <col min="15" max="15" width="14.28125" style="50" hidden="1" customWidth="1"/>
    <col min="16" max="16" width="15.140625" style="50" hidden="1" customWidth="1"/>
    <col min="17" max="17" width="16.140625" style="50" hidden="1" customWidth="1"/>
    <col min="18" max="18" width="15.57421875" style="50" hidden="1" customWidth="1"/>
    <col min="19" max="19" width="15.7109375" style="50" hidden="1" customWidth="1"/>
    <col min="20" max="20" width="14.140625" style="50" hidden="1" customWidth="1"/>
    <col min="21" max="21" width="13.00390625" style="50" hidden="1" customWidth="1"/>
    <col min="22" max="22" width="13.7109375" style="50" hidden="1" customWidth="1"/>
    <col min="23" max="23" width="16.8515625" style="50" customWidth="1"/>
    <col min="24" max="24" width="15.8515625" style="50" customWidth="1"/>
    <col min="25" max="25" width="14.140625" style="50" customWidth="1"/>
    <col min="26" max="16384" width="11.421875" style="50" customWidth="1"/>
  </cols>
  <sheetData>
    <row r="1" ht="12.75"/>
    <row r="2" ht="12.75"/>
    <row r="3" ht="12.75"/>
    <row r="4" ht="12.75"/>
    <row r="5" ht="12.75"/>
    <row r="6" ht="12.75"/>
    <row r="7" ht="12.75"/>
    <row r="8" ht="12.75"/>
    <row r="9" s="90" customFormat="1" ht="19.5" customHeight="1">
      <c r="A9" s="90" t="s">
        <v>60</v>
      </c>
    </row>
    <row r="10" s="116" customFormat="1" ht="19.5" customHeight="1">
      <c r="B10" s="115" t="s">
        <v>55</v>
      </c>
    </row>
    <row r="11" ht="12.75"/>
    <row r="12" s="54" customFormat="1" ht="18.75" thickBot="1">
      <c r="A12" s="53" t="s">
        <v>61</v>
      </c>
    </row>
    <row r="13" spans="1:6" s="55" customFormat="1" ht="12.75" customHeight="1" thickTop="1">
      <c r="A13" s="56"/>
      <c r="E13" s="91"/>
      <c r="F13" s="92" t="s">
        <v>30</v>
      </c>
    </row>
    <row r="14" spans="1:20" ht="12.75">
      <c r="A14" s="57"/>
      <c r="B14" s="57"/>
      <c r="C14" s="57"/>
      <c r="D14" s="58" t="s">
        <v>2</v>
      </c>
      <c r="E14" s="93" t="s">
        <v>17</v>
      </c>
      <c r="F14" s="94" t="s">
        <v>95</v>
      </c>
      <c r="N14" s="59" t="s">
        <v>1</v>
      </c>
      <c r="O14" s="59" t="s">
        <v>16</v>
      </c>
      <c r="P14" s="29">
        <f>P26/O26</f>
        <v>1.188235294117647</v>
      </c>
      <c r="Q14" s="74" t="s">
        <v>52</v>
      </c>
      <c r="R14" s="75"/>
      <c r="S14" s="131"/>
      <c r="T14" s="51"/>
    </row>
    <row r="15" spans="4:21" s="51" customFormat="1" ht="3.75" customHeight="1">
      <c r="D15" s="60"/>
      <c r="E15" s="95"/>
      <c r="F15" s="96" t="s">
        <v>38</v>
      </c>
      <c r="H15" s="50"/>
      <c r="I15" s="50"/>
      <c r="J15" s="50"/>
      <c r="K15" s="50"/>
      <c r="L15" s="50"/>
      <c r="M15" s="50"/>
      <c r="N15" s="61"/>
      <c r="O15" s="61"/>
      <c r="P15" s="19"/>
      <c r="Q15" s="62" t="s">
        <v>39</v>
      </c>
      <c r="R15" s="50"/>
      <c r="S15" s="50"/>
      <c r="T15" s="50"/>
      <c r="U15" s="50"/>
    </row>
    <row r="16" spans="4:21" s="51" customFormat="1" ht="3" customHeight="1">
      <c r="D16" s="60"/>
      <c r="E16" s="95"/>
      <c r="F16" s="96" t="s">
        <v>0</v>
      </c>
      <c r="H16" s="50"/>
      <c r="I16" s="50"/>
      <c r="J16" s="50"/>
      <c r="K16" s="50"/>
      <c r="L16" s="50"/>
      <c r="M16" s="50"/>
      <c r="N16" s="61"/>
      <c r="O16" s="61"/>
      <c r="P16" s="19"/>
      <c r="Q16" s="62"/>
      <c r="R16" s="50"/>
      <c r="S16" s="50"/>
      <c r="T16" s="50"/>
      <c r="U16" s="50"/>
    </row>
    <row r="17" spans="4:16" s="51" customFormat="1" ht="2.25" customHeight="1">
      <c r="D17" s="60"/>
      <c r="E17" s="95"/>
      <c r="F17" s="96" t="s">
        <v>50</v>
      </c>
      <c r="N17" s="61"/>
      <c r="O17" s="61"/>
      <c r="P17" s="19"/>
    </row>
    <row r="18" spans="1:18" ht="62.25" customHeight="1">
      <c r="A18" s="63" t="str">
        <f>Questionnaire!A15</f>
        <v>1.1</v>
      </c>
      <c r="B18" s="97" t="str">
        <f>Questionnaire!B15</f>
        <v>Existe t il une procédure institutionnelle décrivant les « Recommandations de gestion des produits de santé soumis à la chaîne du froid » mise à jour ?</v>
      </c>
      <c r="C18" s="63"/>
      <c r="D18" s="98">
        <f>Questionnaire!D15</f>
        <v>0</v>
      </c>
      <c r="E18" s="99" t="s">
        <v>68</v>
      </c>
      <c r="F18" s="16"/>
      <c r="N18" s="59" t="s">
        <v>0</v>
      </c>
      <c r="O18" s="50">
        <v>32</v>
      </c>
      <c r="P18" s="50">
        <f aca="true" t="shared" si="0" ref="P18:P25">IF(OR(F18=N18,F18=""),O18,0)</f>
        <v>32</v>
      </c>
      <c r="Q18" s="77" t="s">
        <v>50</v>
      </c>
      <c r="R18" s="75">
        <f>IF(OR(F18=Q18,F18=""),-O18,0)</f>
        <v>-32</v>
      </c>
    </row>
    <row r="19" spans="1:16" ht="53.25" customHeight="1">
      <c r="A19" s="66" t="str">
        <f>Questionnaire!A20</f>
        <v>1.2.4</v>
      </c>
      <c r="B19" s="100" t="str">
        <f>Questionnaire!B20</f>
        <v>les modalités de réception  des PST?</v>
      </c>
      <c r="C19" s="66"/>
      <c r="D19" s="101">
        <f>Questionnaire!D20</f>
        <v>0</v>
      </c>
      <c r="E19" s="102" t="s">
        <v>69</v>
      </c>
      <c r="F19" s="17"/>
      <c r="N19" s="59" t="s">
        <v>0</v>
      </c>
      <c r="O19" s="50">
        <v>42</v>
      </c>
      <c r="P19" s="50">
        <f t="shared" si="0"/>
        <v>42</v>
      </c>
    </row>
    <row r="20" spans="1:16" ht="29.25" customHeight="1">
      <c r="A20" s="63" t="str">
        <f>Questionnaire!A24</f>
        <v>1.2.8</v>
      </c>
      <c r="B20" s="97" t="str">
        <f>Questionnaire!B24</f>
        <v>les modalités de maintenance (contrat avec les services techniques) des réfrigrateurs et congélateurs?</v>
      </c>
      <c r="C20" s="63"/>
      <c r="D20" s="98">
        <f>Questionnaire!D24</f>
        <v>0</v>
      </c>
      <c r="E20" s="99" t="s">
        <v>70</v>
      </c>
      <c r="F20" s="16"/>
      <c r="N20" s="59" t="s">
        <v>0</v>
      </c>
      <c r="O20" s="50">
        <v>32</v>
      </c>
      <c r="P20" s="50">
        <f t="shared" si="0"/>
        <v>32</v>
      </c>
    </row>
    <row r="21" spans="1:16" ht="51" customHeight="1">
      <c r="A21" s="66" t="str">
        <f>Questionnaire!A40</f>
        <v>1.5</v>
      </c>
      <c r="B21" s="100" t="str">
        <f>Questionnaire!B40</f>
        <v>Des formations ou sensibilisation sont ellles proposées sur la chaîne du froid (effets délétères de la chaleur et du froid, moyens de transport, logistique, conduite à tenir en cas de rupture de chaîne du froid) ?</v>
      </c>
      <c r="C21" s="66"/>
      <c r="D21" s="101">
        <f>Questionnaire!D40</f>
        <v>0</v>
      </c>
      <c r="E21" s="102" t="s">
        <v>71</v>
      </c>
      <c r="F21" s="17"/>
      <c r="N21" s="59" t="s">
        <v>0</v>
      </c>
      <c r="O21" s="50">
        <v>24</v>
      </c>
      <c r="P21" s="50">
        <f t="shared" si="0"/>
        <v>24</v>
      </c>
    </row>
    <row r="22" spans="1:16" ht="34.5" customHeight="1">
      <c r="A22" s="63" t="str">
        <f>Questionnaire!A43</f>
        <v>1.6</v>
      </c>
      <c r="B22" s="97" t="str">
        <f>Questionnaire!B43</f>
        <v>Un responsable de la chaine du froid a-t-il été désigné au sein de la pharmacie?</v>
      </c>
      <c r="C22" s="63"/>
      <c r="D22" s="98">
        <f>Questionnaire!D43</f>
        <v>0</v>
      </c>
      <c r="E22" s="99" t="s">
        <v>72</v>
      </c>
      <c r="F22" s="16"/>
      <c r="N22" s="59" t="s">
        <v>0</v>
      </c>
      <c r="O22" s="50">
        <v>32</v>
      </c>
      <c r="P22" s="50">
        <f t="shared" si="0"/>
        <v>32</v>
      </c>
    </row>
    <row r="23" spans="1:16" ht="31.5" customHeight="1">
      <c r="A23" s="66" t="str">
        <f>Questionnaire!A31</f>
        <v>1.3</v>
      </c>
      <c r="B23" s="100" t="str">
        <f>Questionnaire!B31</f>
        <v>Existe-t-il une base documentaire mise à jour régulièrement sur les conditions de conservation des PST (info RCP, laboratoire, internet ADIPH etc.)?</v>
      </c>
      <c r="C23" s="66"/>
      <c r="D23" s="101">
        <f>Questionnaire!D31</f>
        <v>0</v>
      </c>
      <c r="E23" s="102" t="s">
        <v>73</v>
      </c>
      <c r="F23" s="17"/>
      <c r="N23" s="59" t="s">
        <v>0</v>
      </c>
      <c r="O23" s="50">
        <v>6</v>
      </c>
      <c r="P23" s="50">
        <f t="shared" si="0"/>
        <v>6</v>
      </c>
    </row>
    <row r="24" spans="1:16" ht="56.25" customHeight="1">
      <c r="A24" s="63" t="str">
        <f>Questionnaire!A29</f>
        <v>1.2.13</v>
      </c>
      <c r="B24" s="97" t="str">
        <f>Questionnaire!B29</f>
        <v>les spécificités des services SAMU, SMUR, hélicoptère?</v>
      </c>
      <c r="C24" s="63"/>
      <c r="D24" s="98">
        <f>Questionnaire!D29</f>
        <v>0</v>
      </c>
      <c r="E24" s="99" t="s">
        <v>74</v>
      </c>
      <c r="F24" s="16"/>
      <c r="N24" s="62" t="s">
        <v>0</v>
      </c>
      <c r="O24" s="50">
        <v>18</v>
      </c>
      <c r="P24" s="50">
        <f t="shared" si="0"/>
        <v>18</v>
      </c>
    </row>
    <row r="25" spans="1:16" ht="33" customHeight="1">
      <c r="A25" s="66" t="e">
        <f>Questionnaire!#REF!</f>
        <v>#REF!</v>
      </c>
      <c r="B25" s="100" t="e">
        <f>Questionnaire!#REF!</f>
        <v>#REF!</v>
      </c>
      <c r="C25" s="66"/>
      <c r="D25" s="101" t="e">
        <f>Questionnaire!#REF!</f>
        <v>#REF!</v>
      </c>
      <c r="E25" s="102" t="s">
        <v>75</v>
      </c>
      <c r="F25" s="17"/>
      <c r="N25" s="59" t="s">
        <v>0</v>
      </c>
      <c r="O25" s="50">
        <v>16</v>
      </c>
      <c r="P25" s="50">
        <f t="shared" si="0"/>
        <v>16</v>
      </c>
    </row>
    <row r="26" spans="5:16" ht="12.75">
      <c r="E26" s="103"/>
      <c r="F26" s="104"/>
      <c r="O26" s="50">
        <f>SUM(O18:O25)+R18</f>
        <v>170</v>
      </c>
      <c r="P26" s="50">
        <f>SUM(P18:P25)</f>
        <v>202</v>
      </c>
    </row>
    <row r="27" spans="5:6" ht="12.75">
      <c r="E27" s="103"/>
      <c r="F27" s="104"/>
    </row>
    <row r="28" spans="1:6" s="55" customFormat="1" ht="18">
      <c r="A28" s="53" t="s">
        <v>62</v>
      </c>
      <c r="B28" s="54"/>
      <c r="C28" s="54"/>
      <c r="D28" s="54"/>
      <c r="E28" s="105"/>
      <c r="F28" s="106"/>
    </row>
    <row r="29" spans="1:6" s="55" customFormat="1" ht="18">
      <c r="A29" s="56"/>
      <c r="E29" s="107"/>
      <c r="F29" s="108"/>
    </row>
    <row r="30" spans="1:16" ht="12.75">
      <c r="A30" s="57"/>
      <c r="B30" s="57"/>
      <c r="C30" s="57"/>
      <c r="D30" s="58" t="s">
        <v>2</v>
      </c>
      <c r="E30" s="93" t="s">
        <v>17</v>
      </c>
      <c r="F30" s="94" t="s">
        <v>2</v>
      </c>
      <c r="N30" s="59" t="s">
        <v>1</v>
      </c>
      <c r="O30" s="59" t="s">
        <v>16</v>
      </c>
      <c r="P30" s="29">
        <f>P38/O38</f>
        <v>1</v>
      </c>
    </row>
    <row r="31" spans="4:17" s="51" customFormat="1" ht="3" customHeight="1">
      <c r="D31" s="60"/>
      <c r="E31" s="95"/>
      <c r="F31" s="132" t="s">
        <v>38</v>
      </c>
      <c r="N31" s="61"/>
      <c r="O31" s="61"/>
      <c r="P31" s="19"/>
      <c r="Q31" s="67" t="s">
        <v>39</v>
      </c>
    </row>
    <row r="32" spans="5:16" ht="3" customHeight="1">
      <c r="E32" s="103"/>
      <c r="F32" s="133" t="s">
        <v>0</v>
      </c>
      <c r="N32" s="68"/>
      <c r="O32" s="68"/>
      <c r="P32" s="68"/>
    </row>
    <row r="33" spans="1:16" ht="77.25" customHeight="1">
      <c r="A33" s="63" t="e">
        <f>Questionnaire!#REF!</f>
        <v>#REF!</v>
      </c>
      <c r="B33" s="64" t="e">
        <f>Questionnaire!#REF!</f>
        <v>#REF!</v>
      </c>
      <c r="C33" s="65"/>
      <c r="D33" s="98" t="e">
        <f>Questionnaire!#REF!</f>
        <v>#REF!</v>
      </c>
      <c r="E33" s="99" t="s">
        <v>76</v>
      </c>
      <c r="F33" s="16"/>
      <c r="N33" s="59" t="s">
        <v>0</v>
      </c>
      <c r="O33" s="50">
        <v>8</v>
      </c>
      <c r="P33" s="50">
        <f>IF(OR(F33=N33,F33=""),O33,0)</f>
        <v>8</v>
      </c>
    </row>
    <row r="34" spans="1:16" ht="30.75" customHeight="1">
      <c r="A34" s="66" t="e">
        <f>Questionnaire!#REF!</f>
        <v>#REF!</v>
      </c>
      <c r="B34" s="110" t="e">
        <f>Questionnaire!#REF!</f>
        <v>#REF!</v>
      </c>
      <c r="C34" s="51"/>
      <c r="D34" s="101" t="e">
        <f>Questionnaire!#REF!</f>
        <v>#REF!</v>
      </c>
      <c r="E34" s="102" t="s">
        <v>77</v>
      </c>
      <c r="F34" s="17"/>
      <c r="N34" s="59" t="s">
        <v>0</v>
      </c>
      <c r="O34" s="50">
        <v>18</v>
      </c>
      <c r="P34" s="50">
        <f>IF(OR(F34=N34,F34=""),O34,0)</f>
        <v>18</v>
      </c>
    </row>
    <row r="35" spans="1:16" ht="29.25" customHeight="1">
      <c r="A35" s="63" t="str">
        <f>Questionnaire!A48</f>
        <v>2.2</v>
      </c>
      <c r="B35" s="64" t="str">
        <f>Questionnaire!B48</f>
        <v>Le choix du jour et de l'heure de passage de la commande est-il programmé et optimisé afin de limiter le temps pendant lequel les PST sont hors d’une enceinte thermostatique?</v>
      </c>
      <c r="C35" s="65"/>
      <c r="D35" s="98">
        <f>Questionnaire!D48</f>
        <v>0</v>
      </c>
      <c r="E35" s="99" t="s">
        <v>78</v>
      </c>
      <c r="F35" s="16"/>
      <c r="N35" s="59" t="s">
        <v>0</v>
      </c>
      <c r="O35" s="50">
        <v>18</v>
      </c>
      <c r="P35" s="50">
        <f>IF(OR(F35=N35,F35=""),O35,0)</f>
        <v>18</v>
      </c>
    </row>
    <row r="36" spans="1:16" ht="30" customHeight="1">
      <c r="A36" s="66" t="e">
        <f>Questionnaire!#REF!</f>
        <v>#REF!</v>
      </c>
      <c r="B36" s="110" t="e">
        <f>Questionnaire!#REF!</f>
        <v>#REF!</v>
      </c>
      <c r="C36" s="51"/>
      <c r="D36" s="101" t="e">
        <f>Questionnaire!#REF!</f>
        <v>#REF!</v>
      </c>
      <c r="E36" s="102" t="s">
        <v>79</v>
      </c>
      <c r="F36" s="17"/>
      <c r="N36" s="59" t="s">
        <v>0</v>
      </c>
      <c r="O36" s="50">
        <v>24</v>
      </c>
      <c r="P36" s="50">
        <f>IF(OR(F36=N36,F36=""),O36,0)</f>
        <v>24</v>
      </c>
    </row>
    <row r="37" spans="1:16" ht="78.75" customHeight="1">
      <c r="A37" s="63" t="e">
        <f>Questionnaire!#REF!</f>
        <v>#REF!</v>
      </c>
      <c r="B37" s="64" t="e">
        <f>Questionnaire!#REF!</f>
        <v>#REF!</v>
      </c>
      <c r="C37" s="65"/>
      <c r="D37" s="98" t="e">
        <f>Questionnaire!#REF!</f>
        <v>#REF!</v>
      </c>
      <c r="E37" s="99" t="s">
        <v>80</v>
      </c>
      <c r="F37" s="16"/>
      <c r="N37" s="59" t="s">
        <v>0</v>
      </c>
      <c r="O37" s="50">
        <v>18</v>
      </c>
      <c r="P37" s="50">
        <f>IF(OR(F37=N37,F37=""),O37,0)</f>
        <v>18</v>
      </c>
    </row>
    <row r="38" spans="5:16" ht="12.75">
      <c r="E38" s="103"/>
      <c r="F38" s="104"/>
      <c r="O38" s="50">
        <f>SUM(O33:O37)</f>
        <v>86</v>
      </c>
      <c r="P38" s="50">
        <f>SUM(P33:P37)</f>
        <v>86</v>
      </c>
    </row>
    <row r="39" spans="5:6" ht="12.75">
      <c r="E39" s="103"/>
      <c r="F39" s="104"/>
    </row>
    <row r="40" spans="1:6" s="55" customFormat="1" ht="18">
      <c r="A40" s="53" t="s">
        <v>63</v>
      </c>
      <c r="B40" s="54"/>
      <c r="C40" s="54"/>
      <c r="D40" s="54"/>
      <c r="E40" s="105"/>
      <c r="F40" s="106"/>
    </row>
    <row r="41" spans="5:6" ht="12.75">
      <c r="E41" s="103"/>
      <c r="F41" s="104"/>
    </row>
    <row r="42" spans="1:18" ht="12.75">
      <c r="A42" s="57"/>
      <c r="B42" s="57"/>
      <c r="C42" s="57"/>
      <c r="D42" s="58" t="s">
        <v>2</v>
      </c>
      <c r="E42" s="93" t="s">
        <v>17</v>
      </c>
      <c r="F42" s="94" t="s">
        <v>2</v>
      </c>
      <c r="N42" s="59" t="s">
        <v>1</v>
      </c>
      <c r="O42" s="59" t="s">
        <v>5</v>
      </c>
      <c r="P42" s="29">
        <f>P60/O60</f>
        <v>1</v>
      </c>
      <c r="Q42" s="70"/>
      <c r="R42" s="71"/>
    </row>
    <row r="43" spans="4:18" s="51" customFormat="1" ht="2.25" customHeight="1">
      <c r="D43" s="60"/>
      <c r="E43" s="95"/>
      <c r="F43" s="132" t="s">
        <v>38</v>
      </c>
      <c r="N43" s="61"/>
      <c r="O43" s="61"/>
      <c r="P43" s="19"/>
      <c r="Q43" s="70" t="s">
        <v>39</v>
      </c>
      <c r="R43" s="71"/>
    </row>
    <row r="44" spans="5:18" ht="3" customHeight="1">
      <c r="E44" s="103"/>
      <c r="F44" s="133" t="s">
        <v>0</v>
      </c>
      <c r="N44" s="68"/>
      <c r="O44" s="68"/>
      <c r="P44" s="68"/>
      <c r="Q44" s="51"/>
      <c r="R44" s="71"/>
    </row>
    <row r="45" spans="1:18" ht="19.5" customHeight="1">
      <c r="A45" s="66" t="str">
        <f>Questionnaire!A59</f>
        <v>3.6</v>
      </c>
      <c r="B45" s="111" t="str">
        <f>Questionnaire!B59</f>
        <v>Formez-vous et évaluez-vous les connaissances du personnel qui réceptionne les PST?</v>
      </c>
      <c r="C45" s="51"/>
      <c r="D45" s="101"/>
      <c r="E45" s="102"/>
      <c r="F45" s="109" t="s">
        <v>38</v>
      </c>
      <c r="N45" s="61"/>
      <c r="O45" s="68"/>
      <c r="P45" s="68"/>
      <c r="R45" s="72"/>
    </row>
    <row r="46" spans="4:21" s="51" customFormat="1" ht="2.25" customHeight="1">
      <c r="D46" s="60"/>
      <c r="E46" s="95"/>
      <c r="F46" s="132" t="s">
        <v>38</v>
      </c>
      <c r="N46" s="61"/>
      <c r="O46" s="61"/>
      <c r="P46" s="19"/>
      <c r="Q46" s="70" t="s">
        <v>39</v>
      </c>
      <c r="R46" s="71"/>
      <c r="S46" s="50"/>
      <c r="T46" s="50"/>
      <c r="U46" s="50"/>
    </row>
    <row r="47" spans="5:21" ht="3" customHeight="1">
      <c r="E47" s="103"/>
      <c r="F47" s="133" t="s">
        <v>0</v>
      </c>
      <c r="N47" s="68"/>
      <c r="O47" s="68"/>
      <c r="P47" s="68"/>
      <c r="Q47" s="51"/>
      <c r="R47" s="71"/>
      <c r="S47" s="51"/>
      <c r="T47" s="51"/>
      <c r="U47" s="51"/>
    </row>
    <row r="48" spans="1:18" ht="35.25" customHeight="1">
      <c r="A48" s="63" t="e">
        <f>Questionnaire!#REF!</f>
        <v>#REF!</v>
      </c>
      <c r="B48" s="97" t="e">
        <f>Questionnaire!#REF!</f>
        <v>#REF!</v>
      </c>
      <c r="C48" s="65"/>
      <c r="D48" s="98" t="e">
        <f>Questionnaire!#REF!</f>
        <v>#REF!</v>
      </c>
      <c r="E48" s="99" t="s">
        <v>81</v>
      </c>
      <c r="F48" s="16"/>
      <c r="N48" s="59" t="s">
        <v>0</v>
      </c>
      <c r="O48" s="50">
        <v>36</v>
      </c>
      <c r="P48" s="50">
        <f aca="true" t="shared" si="1" ref="P48:P59">IF(OR(F48=N48,F48=""),O48,0)</f>
        <v>36</v>
      </c>
      <c r="R48" s="73"/>
    </row>
    <row r="49" spans="1:16" ht="36" customHeight="1">
      <c r="A49" s="66" t="str">
        <f>Questionnaire!A55</f>
        <v>3.2</v>
      </c>
      <c r="B49" s="100" t="str">
        <f>Questionnaire!B55</f>
        <v>Identifiez-vous les fournisseurs qui distinguent la livraison des PST des autres médicaments?</v>
      </c>
      <c r="C49" s="51"/>
      <c r="D49" s="101">
        <f>Questionnaire!D55</f>
        <v>0</v>
      </c>
      <c r="E49" s="102" t="s">
        <v>81</v>
      </c>
      <c r="F49" s="17"/>
      <c r="N49" s="59" t="s">
        <v>0</v>
      </c>
      <c r="O49" s="50">
        <v>36</v>
      </c>
      <c r="P49" s="50">
        <f t="shared" si="1"/>
        <v>36</v>
      </c>
    </row>
    <row r="50" spans="1:16" ht="42" customHeight="1">
      <c r="A50" s="63" t="e">
        <f>Questionnaire!#REF!</f>
        <v>#REF!</v>
      </c>
      <c r="B50" s="97" t="e">
        <f>Questionnaire!#REF!</f>
        <v>#REF!</v>
      </c>
      <c r="C50" s="65"/>
      <c r="D50" s="98" t="e">
        <f>Questionnaire!#REF!</f>
        <v>#REF!</v>
      </c>
      <c r="E50" s="99" t="s">
        <v>81</v>
      </c>
      <c r="F50" s="16"/>
      <c r="N50" s="59" t="s">
        <v>0</v>
      </c>
      <c r="O50" s="50">
        <v>18</v>
      </c>
      <c r="P50" s="50">
        <f t="shared" si="1"/>
        <v>18</v>
      </c>
    </row>
    <row r="51" spans="1:16" ht="43.5" customHeight="1">
      <c r="A51" s="66" t="e">
        <f>Questionnaire!#REF!</f>
        <v>#REF!</v>
      </c>
      <c r="B51" s="100" t="e">
        <f>Questionnaire!#REF!</f>
        <v>#REF!</v>
      </c>
      <c r="C51" s="51"/>
      <c r="D51" s="101" t="e">
        <f>Questionnaire!#REF!</f>
        <v>#REF!</v>
      </c>
      <c r="E51" s="102" t="s">
        <v>81</v>
      </c>
      <c r="F51" s="17"/>
      <c r="N51" s="59" t="s">
        <v>0</v>
      </c>
      <c r="O51" s="50">
        <v>28</v>
      </c>
      <c r="P51" s="50">
        <f t="shared" si="1"/>
        <v>28</v>
      </c>
    </row>
    <row r="52" spans="1:16" ht="36" customHeight="1">
      <c r="A52" s="63" t="e">
        <f>Questionnaire!#REF!</f>
        <v>#REF!</v>
      </c>
      <c r="B52" s="97" t="e">
        <f>Questionnaire!#REF!</f>
        <v>#REF!</v>
      </c>
      <c r="C52" s="65"/>
      <c r="D52" s="98" t="e">
        <f>Questionnaire!#REF!</f>
        <v>#REF!</v>
      </c>
      <c r="E52" s="99" t="s">
        <v>81</v>
      </c>
      <c r="F52" s="16"/>
      <c r="N52" s="59" t="s">
        <v>0</v>
      </c>
      <c r="O52" s="50">
        <v>18</v>
      </c>
      <c r="P52" s="50">
        <f t="shared" si="1"/>
        <v>18</v>
      </c>
    </row>
    <row r="53" spans="1:16" ht="35.25" customHeight="1">
      <c r="A53" s="66" t="e">
        <f>Questionnaire!#REF!</f>
        <v>#REF!</v>
      </c>
      <c r="B53" s="100" t="e">
        <f>Questionnaire!#REF!</f>
        <v>#REF!</v>
      </c>
      <c r="C53" s="51"/>
      <c r="D53" s="101" t="e">
        <f>Questionnaire!#REF!</f>
        <v>#REF!</v>
      </c>
      <c r="E53" s="102" t="s">
        <v>81</v>
      </c>
      <c r="F53" s="17"/>
      <c r="N53" s="59" t="s">
        <v>0</v>
      </c>
      <c r="O53" s="50">
        <v>18</v>
      </c>
      <c r="P53" s="50">
        <f t="shared" si="1"/>
        <v>18</v>
      </c>
    </row>
    <row r="54" spans="1:16" ht="36" customHeight="1">
      <c r="A54" s="63" t="e">
        <f>Questionnaire!#REF!</f>
        <v>#REF!</v>
      </c>
      <c r="B54" s="97" t="e">
        <f>Questionnaire!#REF!</f>
        <v>#REF!</v>
      </c>
      <c r="C54" s="65"/>
      <c r="D54" s="98" t="e">
        <f>Questionnaire!#REF!</f>
        <v>#REF!</v>
      </c>
      <c r="E54" s="99" t="s">
        <v>81</v>
      </c>
      <c r="F54" s="16"/>
      <c r="N54" s="59" t="s">
        <v>0</v>
      </c>
      <c r="O54" s="50">
        <v>36</v>
      </c>
      <c r="P54" s="50">
        <f t="shared" si="1"/>
        <v>36</v>
      </c>
    </row>
    <row r="55" spans="1:16" ht="29.25" customHeight="1">
      <c r="A55" s="66" t="e">
        <f>Questionnaire!#REF!</f>
        <v>#REF!</v>
      </c>
      <c r="B55" s="100" t="e">
        <f>Questionnaire!#REF!</f>
        <v>#REF!</v>
      </c>
      <c r="C55" s="51"/>
      <c r="D55" s="101" t="e">
        <f>Questionnaire!#REF!</f>
        <v>#REF!</v>
      </c>
      <c r="E55" s="102" t="s">
        <v>81</v>
      </c>
      <c r="F55" s="17"/>
      <c r="N55" s="59" t="s">
        <v>0</v>
      </c>
      <c r="O55" s="50">
        <v>18</v>
      </c>
      <c r="P55" s="50">
        <f t="shared" si="1"/>
        <v>18</v>
      </c>
    </row>
    <row r="56" spans="1:16" ht="44.25" customHeight="1">
      <c r="A56" s="63" t="e">
        <f>Questionnaire!#REF!</f>
        <v>#REF!</v>
      </c>
      <c r="B56" s="97" t="e">
        <f>Questionnaire!#REF!</f>
        <v>#REF!</v>
      </c>
      <c r="C56" s="65"/>
      <c r="D56" s="98" t="e">
        <f>Questionnaire!#REF!</f>
        <v>#REF!</v>
      </c>
      <c r="E56" s="99" t="s">
        <v>81</v>
      </c>
      <c r="F56" s="16"/>
      <c r="N56" s="59" t="s">
        <v>0</v>
      </c>
      <c r="O56" s="50">
        <v>6</v>
      </c>
      <c r="P56" s="50">
        <f t="shared" si="1"/>
        <v>6</v>
      </c>
    </row>
    <row r="57" spans="1:16" ht="47.25" customHeight="1">
      <c r="A57" s="66" t="e">
        <f>Questionnaire!#REF!</f>
        <v>#REF!</v>
      </c>
      <c r="B57" s="100" t="e">
        <f>Questionnaire!#REF!</f>
        <v>#REF!</v>
      </c>
      <c r="C57" s="51"/>
      <c r="D57" s="101" t="e">
        <f>Questionnaire!#REF!</f>
        <v>#REF!</v>
      </c>
      <c r="E57" s="102" t="s">
        <v>81</v>
      </c>
      <c r="F57" s="17"/>
      <c r="N57" s="59" t="s">
        <v>0</v>
      </c>
      <c r="O57" s="50">
        <v>6</v>
      </c>
      <c r="P57" s="50">
        <f t="shared" si="1"/>
        <v>6</v>
      </c>
    </row>
    <row r="58" spans="1:16" ht="57.75" customHeight="1">
      <c r="A58" s="63" t="e">
        <f>Questionnaire!#REF!</f>
        <v>#REF!</v>
      </c>
      <c r="B58" s="97" t="e">
        <f>Questionnaire!#REF!</f>
        <v>#REF!</v>
      </c>
      <c r="C58" s="65"/>
      <c r="D58" s="98" t="e">
        <f>Questionnaire!#REF!</f>
        <v>#REF!</v>
      </c>
      <c r="E58" s="99" t="s">
        <v>82</v>
      </c>
      <c r="F58" s="16"/>
      <c r="N58" s="59" t="s">
        <v>0</v>
      </c>
      <c r="O58" s="50">
        <v>8</v>
      </c>
      <c r="P58" s="50">
        <f t="shared" si="1"/>
        <v>8</v>
      </c>
    </row>
    <row r="59" spans="1:16" ht="35.25" customHeight="1">
      <c r="A59" s="66" t="e">
        <f>Questionnaire!#REF!</f>
        <v>#REF!</v>
      </c>
      <c r="B59" s="100" t="e">
        <f>Questionnaire!#REF!</f>
        <v>#REF!</v>
      </c>
      <c r="C59" s="51"/>
      <c r="D59" s="101" t="e">
        <f>Questionnaire!#REF!</f>
        <v>#REF!</v>
      </c>
      <c r="E59" s="102" t="s">
        <v>83</v>
      </c>
      <c r="F59" s="17"/>
      <c r="N59" s="59" t="s">
        <v>0</v>
      </c>
      <c r="O59" s="50">
        <v>18</v>
      </c>
      <c r="P59" s="50">
        <f t="shared" si="1"/>
        <v>18</v>
      </c>
    </row>
    <row r="60" spans="5:16" ht="12.75">
      <c r="E60" s="103"/>
      <c r="F60" s="104"/>
      <c r="O60" s="50">
        <f>SUM(O45:O59)</f>
        <v>246</v>
      </c>
      <c r="P60" s="50">
        <f>SUM(P45:P59)</f>
        <v>246</v>
      </c>
    </row>
    <row r="61" spans="5:6" ht="12.75">
      <c r="E61" s="103"/>
      <c r="F61" s="104"/>
    </row>
    <row r="62" spans="1:6" s="55" customFormat="1" ht="18">
      <c r="A62" s="53" t="s">
        <v>64</v>
      </c>
      <c r="B62" s="54"/>
      <c r="C62" s="54"/>
      <c r="D62" s="54"/>
      <c r="E62" s="105"/>
      <c r="F62" s="106"/>
    </row>
    <row r="63" spans="5:6" ht="12.75">
      <c r="E63" s="103"/>
      <c r="F63" s="104"/>
    </row>
    <row r="64" spans="1:19" ht="12.75">
      <c r="A64" s="57"/>
      <c r="B64" s="57"/>
      <c r="C64" s="57"/>
      <c r="D64" s="58" t="s">
        <v>2</v>
      </c>
      <c r="E64" s="93" t="s">
        <v>17</v>
      </c>
      <c r="F64" s="94" t="s">
        <v>2</v>
      </c>
      <c r="N64" s="59" t="s">
        <v>1</v>
      </c>
      <c r="O64" s="59" t="s">
        <v>5</v>
      </c>
      <c r="P64" s="29">
        <f>P74/O74</f>
        <v>1</v>
      </c>
      <c r="Q64" s="67"/>
      <c r="R64" s="71"/>
      <c r="S64" s="131"/>
    </row>
    <row r="65" spans="5:18" s="51" customFormat="1" ht="0.75" customHeight="1">
      <c r="E65" s="95"/>
      <c r="F65" s="132" t="s">
        <v>38</v>
      </c>
      <c r="N65" s="61"/>
      <c r="O65" s="61"/>
      <c r="P65" s="19"/>
      <c r="Q65" s="70" t="s">
        <v>39</v>
      </c>
      <c r="R65" s="71"/>
    </row>
    <row r="66" spans="5:18" s="51" customFormat="1" ht="3" customHeight="1">
      <c r="E66" s="95"/>
      <c r="F66" s="133" t="s">
        <v>0</v>
      </c>
      <c r="N66" s="61"/>
      <c r="O66" s="61"/>
      <c r="P66" s="19"/>
      <c r="Q66" s="70"/>
      <c r="R66" s="71"/>
    </row>
    <row r="67" spans="5:18" ht="2.25" customHeight="1">
      <c r="E67" s="103"/>
      <c r="F67" s="133" t="s">
        <v>50</v>
      </c>
      <c r="N67" s="68"/>
      <c r="O67" s="68"/>
      <c r="P67" s="68"/>
      <c r="Q67" s="51"/>
      <c r="R67" s="71"/>
    </row>
    <row r="68" spans="1:18" ht="39" customHeight="1">
      <c r="A68" s="63" t="str">
        <f>Questionnaire!A63</f>
        <v>3.8.2</v>
      </c>
      <c r="B68" s="97" t="str">
        <f>Questionnaire!B63</f>
        <v>pour le respect des conditions de température lors du transport (si un système d’enregistrement est fourni)?</v>
      </c>
      <c r="C68" s="65"/>
      <c r="D68" s="98">
        <f>Questionnaire!D63</f>
        <v>0</v>
      </c>
      <c r="E68" s="99" t="s">
        <v>84</v>
      </c>
      <c r="F68" s="16"/>
      <c r="N68" s="59" t="s">
        <v>0</v>
      </c>
      <c r="O68" s="50">
        <v>18</v>
      </c>
      <c r="P68" s="50">
        <f aca="true" t="shared" si="2" ref="P68:P73">IF(OR(F68=N68,F68=""),O68,0)</f>
        <v>18</v>
      </c>
      <c r="Q68" s="70"/>
      <c r="R68" s="71"/>
    </row>
    <row r="69" spans="1:18" ht="65.25" customHeight="1">
      <c r="A69" s="66" t="e">
        <f>Questionnaire!#REF!</f>
        <v>#REF!</v>
      </c>
      <c r="B69" s="100" t="e">
        <f>Questionnaire!#REF!</f>
        <v>#REF!</v>
      </c>
      <c r="C69" s="51"/>
      <c r="D69" s="101" t="e">
        <f>Questionnaire!#REF!</f>
        <v>#REF!</v>
      </c>
      <c r="E69" s="102" t="s">
        <v>85</v>
      </c>
      <c r="F69" s="17"/>
      <c r="N69" s="59" t="s">
        <v>0</v>
      </c>
      <c r="O69" s="50">
        <v>24</v>
      </c>
      <c r="P69" s="50">
        <f t="shared" si="2"/>
        <v>24</v>
      </c>
      <c r="Q69" s="70"/>
      <c r="R69" s="71"/>
    </row>
    <row r="70" spans="1:18" ht="43.5" customHeight="1">
      <c r="A70" s="63" t="e">
        <f>Questionnaire!#REF!</f>
        <v>#REF!</v>
      </c>
      <c r="B70" s="97" t="e">
        <f>Questionnaire!#REF!</f>
        <v>#REF!</v>
      </c>
      <c r="C70" s="65"/>
      <c r="D70" s="98" t="e">
        <f>Questionnaire!#REF!</f>
        <v>#REF!</v>
      </c>
      <c r="E70" s="99" t="s">
        <v>86</v>
      </c>
      <c r="F70" s="16"/>
      <c r="N70" s="62" t="s">
        <v>0</v>
      </c>
      <c r="O70" s="50">
        <v>12</v>
      </c>
      <c r="P70" s="50">
        <f t="shared" si="2"/>
        <v>12</v>
      </c>
      <c r="Q70" s="70"/>
      <c r="R70" s="71"/>
    </row>
    <row r="71" spans="1:18" ht="36.75" customHeight="1">
      <c r="A71" s="66" t="e">
        <f>Questionnaire!#REF!</f>
        <v>#REF!</v>
      </c>
      <c r="B71" s="100" t="e">
        <f>Questionnaire!#REF!</f>
        <v>#REF!</v>
      </c>
      <c r="C71" s="51"/>
      <c r="D71" s="101" t="e">
        <f>Questionnaire!#REF!</f>
        <v>#REF!</v>
      </c>
      <c r="E71" s="102" t="s">
        <v>87</v>
      </c>
      <c r="F71" s="17"/>
      <c r="N71" s="62" t="s">
        <v>0</v>
      </c>
      <c r="O71" s="50">
        <v>18</v>
      </c>
      <c r="P71" s="50">
        <f t="shared" si="2"/>
        <v>18</v>
      </c>
      <c r="Q71" s="70"/>
      <c r="R71" s="71"/>
    </row>
    <row r="72" spans="1:18" ht="53.25" customHeight="1">
      <c r="A72" s="63" t="e">
        <f>Questionnaire!#REF!</f>
        <v>#REF!</v>
      </c>
      <c r="B72" s="97" t="e">
        <f>Questionnaire!#REF!</f>
        <v>#REF!</v>
      </c>
      <c r="C72" s="65"/>
      <c r="D72" s="98" t="e">
        <f>Questionnaire!#REF!</f>
        <v>#REF!</v>
      </c>
      <c r="E72" s="99" t="s">
        <v>88</v>
      </c>
      <c r="F72" s="16"/>
      <c r="N72" s="62" t="s">
        <v>0</v>
      </c>
      <c r="O72" s="50">
        <v>24</v>
      </c>
      <c r="P72" s="50">
        <f t="shared" si="2"/>
        <v>24</v>
      </c>
      <c r="Q72" s="70"/>
      <c r="R72" s="71"/>
    </row>
    <row r="73" spans="1:18" ht="43.5" customHeight="1">
      <c r="A73" s="66" t="e">
        <f>Questionnaire!#REF!</f>
        <v>#REF!</v>
      </c>
      <c r="B73" s="100" t="e">
        <f>Questionnaire!#REF!</f>
        <v>#REF!</v>
      </c>
      <c r="C73" s="51"/>
      <c r="D73" s="101" t="e">
        <f>Questionnaire!#REF!</f>
        <v>#REF!</v>
      </c>
      <c r="E73" s="102" t="s">
        <v>88</v>
      </c>
      <c r="F73" s="17"/>
      <c r="N73" s="59" t="s">
        <v>0</v>
      </c>
      <c r="O73" s="50">
        <v>18</v>
      </c>
      <c r="P73" s="50">
        <f t="shared" si="2"/>
        <v>18</v>
      </c>
      <c r="Q73" s="70"/>
      <c r="R73" s="71"/>
    </row>
    <row r="74" spans="5:16" ht="12.75">
      <c r="E74" s="103"/>
      <c r="F74" s="104"/>
      <c r="O74" s="50">
        <f>SUM(O68:O73)</f>
        <v>114</v>
      </c>
      <c r="P74" s="50">
        <f>SUM(P68:P73)</f>
        <v>114</v>
      </c>
    </row>
    <row r="75" spans="5:6" ht="12.75">
      <c r="E75" s="103"/>
      <c r="F75" s="104"/>
    </row>
    <row r="76" spans="1:6" s="55" customFormat="1" ht="18">
      <c r="A76" s="53" t="s">
        <v>65</v>
      </c>
      <c r="B76" s="54"/>
      <c r="C76" s="54"/>
      <c r="D76" s="54"/>
      <c r="E76" s="105"/>
      <c r="F76" s="106"/>
    </row>
    <row r="77" spans="5:20" ht="12.75">
      <c r="E77" s="103"/>
      <c r="F77" s="104"/>
      <c r="S77" s="50" t="s">
        <v>54</v>
      </c>
      <c r="T77" s="62" t="s">
        <v>67</v>
      </c>
    </row>
    <row r="78" spans="1:20" ht="12.75">
      <c r="A78" s="57"/>
      <c r="B78" s="57"/>
      <c r="C78" s="57"/>
      <c r="D78" s="58" t="s">
        <v>51</v>
      </c>
      <c r="E78" s="93" t="s">
        <v>17</v>
      </c>
      <c r="F78" s="94" t="s">
        <v>51</v>
      </c>
      <c r="N78" s="59" t="s">
        <v>1</v>
      </c>
      <c r="O78" s="59" t="s">
        <v>5</v>
      </c>
      <c r="P78" s="29" t="str">
        <f>IF(OR(O85=T78,O85=""),"Sans objet",S78)</f>
        <v>Sans objet</v>
      </c>
      <c r="Q78" s="74" t="s">
        <v>52</v>
      </c>
      <c r="R78" s="75"/>
      <c r="S78" s="29" t="e">
        <f>P85/O85</f>
        <v>#DIV/0!</v>
      </c>
      <c r="T78" s="50">
        <v>0</v>
      </c>
    </row>
    <row r="79" spans="4:18" s="51" customFormat="1" ht="2.25" customHeight="1">
      <c r="D79" s="60"/>
      <c r="E79" s="95"/>
      <c r="F79" s="96" t="s">
        <v>38</v>
      </c>
      <c r="N79" s="61"/>
      <c r="O79" s="61"/>
      <c r="P79" s="19"/>
      <c r="Q79" s="70" t="s">
        <v>39</v>
      </c>
      <c r="R79" s="71"/>
    </row>
    <row r="80" spans="4:18" s="51" customFormat="1" ht="2.25" customHeight="1">
      <c r="D80" s="60"/>
      <c r="E80" s="95"/>
      <c r="F80" s="96" t="s">
        <v>0</v>
      </c>
      <c r="N80" s="61"/>
      <c r="O80" s="61"/>
      <c r="P80" s="19"/>
      <c r="Q80" s="70"/>
      <c r="R80" s="71"/>
    </row>
    <row r="81" spans="5:18" ht="3" customHeight="1">
      <c r="E81" s="103"/>
      <c r="F81" s="134" t="s">
        <v>50</v>
      </c>
      <c r="N81" s="68"/>
      <c r="O81" s="68"/>
      <c r="P81" s="68"/>
      <c r="Q81" s="51"/>
      <c r="R81" s="71"/>
    </row>
    <row r="82" spans="1:18" ht="48" customHeight="1">
      <c r="A82" s="63" t="str">
        <f>Questionnaire!A72</f>
        <v>4.1</v>
      </c>
      <c r="B82" s="97" t="str">
        <f>Questionnaire!B72</f>
        <v>La PUI est-elle équipée d’une enceinte thermostatique (autre qu’un appareil ménager) à froid ventilé?</v>
      </c>
      <c r="C82" s="65"/>
      <c r="D82" s="98">
        <f>Questionnaire!D72</f>
        <v>0</v>
      </c>
      <c r="E82" s="99" t="s">
        <v>89</v>
      </c>
      <c r="F82" s="16"/>
      <c r="N82" s="59" t="s">
        <v>0</v>
      </c>
      <c r="O82" s="50">
        <v>4</v>
      </c>
      <c r="P82" s="50">
        <f>IF(OR(F82=N82,F82=""),O82,0)</f>
        <v>4</v>
      </c>
      <c r="Q82" s="77" t="s">
        <v>50</v>
      </c>
      <c r="R82" s="75">
        <f>IF(OR(F82=Q82,F82=""),-O82,0)</f>
        <v>-4</v>
      </c>
    </row>
    <row r="83" spans="1:18" ht="38.25" customHeight="1">
      <c r="A83" s="66" t="str">
        <f>Questionnaire!A73</f>
        <v>4.2</v>
      </c>
      <c r="B83" s="100" t="str">
        <f>Questionnaire!B73</f>
        <v>Existe-t-il une cartographie de moins de 3 ans des températures sur les zones de stockage des PST dans la PUI (tenant compte du phénomène de saisonnalité : épisode de grand froid et vague de chaleur?</v>
      </c>
      <c r="C83" s="51"/>
      <c r="D83" s="101">
        <f>Questionnaire!D73</f>
        <v>0</v>
      </c>
      <c r="E83" s="102" t="s">
        <v>89</v>
      </c>
      <c r="F83" s="17"/>
      <c r="N83" s="59" t="s">
        <v>0</v>
      </c>
      <c r="O83" s="50">
        <v>4</v>
      </c>
      <c r="P83" s="50">
        <f>IF(OR(F83=N83,F83=""),O83,0)</f>
        <v>4</v>
      </c>
      <c r="Q83" s="77" t="s">
        <v>50</v>
      </c>
      <c r="R83" s="75">
        <f>IF(OR(F83=Q83,F83=""),-O83,0)</f>
        <v>-4</v>
      </c>
    </row>
    <row r="84" spans="1:18" ht="32.25" customHeight="1">
      <c r="A84" s="63" t="str">
        <f>Questionnaire!A74</f>
        <v>4.2.1</v>
      </c>
      <c r="B84" s="97" t="str">
        <f>Questionnaire!B74</f>
        <v>un certificat de cartographie est-il validé par un organisme accrédité par le Cofrac?</v>
      </c>
      <c r="C84" s="65"/>
      <c r="D84" s="98">
        <f>Questionnaire!D74</f>
        <v>0</v>
      </c>
      <c r="E84" s="99" t="s">
        <v>90</v>
      </c>
      <c r="F84" s="16"/>
      <c r="N84" s="59" t="s">
        <v>0</v>
      </c>
      <c r="O84" s="50">
        <v>8</v>
      </c>
      <c r="P84" s="50">
        <f>IF(OR(F84=N84,F84=""),O84,0)</f>
        <v>8</v>
      </c>
      <c r="Q84" s="77" t="s">
        <v>50</v>
      </c>
      <c r="R84" s="75">
        <f>IF(OR(F84=Q84,F84=""),-O84,0)</f>
        <v>-8</v>
      </c>
    </row>
    <row r="85" spans="5:16" ht="12.75">
      <c r="E85" s="103"/>
      <c r="F85" s="104"/>
      <c r="O85" s="50">
        <f>SUM(O82:O84)+R82+R83+R84</f>
        <v>0</v>
      </c>
      <c r="P85" s="50">
        <f>SUM(P82:P84)</f>
        <v>16</v>
      </c>
    </row>
    <row r="86" spans="5:6" ht="12.75">
      <c r="E86" s="103"/>
      <c r="F86" s="104"/>
    </row>
    <row r="87" spans="1:6" s="55" customFormat="1" ht="18">
      <c r="A87" s="53" t="s">
        <v>66</v>
      </c>
      <c r="B87" s="54"/>
      <c r="C87" s="54"/>
      <c r="D87" s="54"/>
      <c r="E87" s="105"/>
      <c r="F87" s="106"/>
    </row>
    <row r="88" spans="5:6" ht="12.75">
      <c r="E88" s="103"/>
      <c r="F88" s="104"/>
    </row>
    <row r="89" spans="1:18" ht="12.75">
      <c r="A89" s="57"/>
      <c r="B89" s="57"/>
      <c r="C89" s="57"/>
      <c r="D89" s="58" t="s">
        <v>51</v>
      </c>
      <c r="E89" s="93" t="s">
        <v>17</v>
      </c>
      <c r="F89" s="94" t="s">
        <v>51</v>
      </c>
      <c r="N89" s="59" t="s">
        <v>1</v>
      </c>
      <c r="O89" s="59" t="s">
        <v>5</v>
      </c>
      <c r="P89" s="29">
        <f>P98/O98</f>
        <v>1.2616822429906542</v>
      </c>
      <c r="Q89" s="74" t="s">
        <v>52</v>
      </c>
      <c r="R89" s="75"/>
    </row>
    <row r="90" spans="4:18" s="51" customFormat="1" ht="3.75" customHeight="1">
      <c r="D90" s="60"/>
      <c r="E90" s="95"/>
      <c r="F90" s="96" t="s">
        <v>38</v>
      </c>
      <c r="N90" s="61"/>
      <c r="O90" s="61"/>
      <c r="P90" s="19"/>
      <c r="Q90" s="70" t="s">
        <v>39</v>
      </c>
      <c r="R90" s="71"/>
    </row>
    <row r="91" spans="4:18" s="51" customFormat="1" ht="1.5" customHeight="1">
      <c r="D91" s="60"/>
      <c r="E91" s="95"/>
      <c r="F91" s="96" t="s">
        <v>0</v>
      </c>
      <c r="N91" s="61"/>
      <c r="O91" s="61"/>
      <c r="P91" s="19"/>
      <c r="Q91" s="70"/>
      <c r="R91" s="71"/>
    </row>
    <row r="92" spans="5:21" ht="3" customHeight="1">
      <c r="E92" s="103"/>
      <c r="F92" s="96" t="s">
        <v>50</v>
      </c>
      <c r="H92" s="51"/>
      <c r="I92" s="51"/>
      <c r="J92" s="51"/>
      <c r="K92" s="51"/>
      <c r="L92" s="51"/>
      <c r="M92" s="51"/>
      <c r="N92" s="61"/>
      <c r="O92" s="61"/>
      <c r="P92" s="19"/>
      <c r="Q92" s="70"/>
      <c r="R92" s="71"/>
      <c r="S92" s="51"/>
      <c r="T92" s="51"/>
      <c r="U92" s="51"/>
    </row>
    <row r="93" spans="1:18" ht="61.5" customHeight="1">
      <c r="A93" s="63" t="e">
        <f>Questionnaire!#REF!</f>
        <v>#REF!</v>
      </c>
      <c r="B93" s="97" t="e">
        <f>Questionnaire!#REF!</f>
        <v>#REF!</v>
      </c>
      <c r="C93" s="65"/>
      <c r="D93" s="98" t="e">
        <f>Questionnaire!#REF!</f>
        <v>#REF!</v>
      </c>
      <c r="E93" s="99" t="s">
        <v>91</v>
      </c>
      <c r="F93" s="16"/>
      <c r="N93" s="59" t="s">
        <v>0</v>
      </c>
      <c r="O93" s="50">
        <v>28</v>
      </c>
      <c r="P93" s="50">
        <f>IF(OR(F93=N93,F93=""),O93,0)</f>
        <v>28</v>
      </c>
      <c r="Q93" s="77" t="s">
        <v>50</v>
      </c>
      <c r="R93" s="75">
        <f>IF(OR(F93=Q93,F93=""),-O93,0)</f>
        <v>-28</v>
      </c>
    </row>
    <row r="94" spans="1:18" ht="141.75" customHeight="1">
      <c r="A94" s="66" t="str">
        <f>Questionnaire!A113</f>
        <v>6.1</v>
      </c>
      <c r="B94" s="100" t="str">
        <f>Questionnaire!B113</f>
        <v>Lors de la dispensation au patient, la pharmacie met-elle en place des actions de conseils spécifiques au respect de la chaine du froid des PST sous forme de consignes orales et d’une fiche explicative (transport, stockage, utilisation après ouverture ...)?</v>
      </c>
      <c r="C94" s="51"/>
      <c r="D94" s="101">
        <f>Questionnaire!D113</f>
        <v>0</v>
      </c>
      <c r="E94" s="102" t="s">
        <v>92</v>
      </c>
      <c r="F94" s="17"/>
      <c r="N94" s="59" t="s">
        <v>0</v>
      </c>
      <c r="O94" s="50">
        <v>32</v>
      </c>
      <c r="P94" s="50">
        <f>IF(OR(F94=N94,F94=""),O94,0)</f>
        <v>32</v>
      </c>
      <c r="Q94" s="70"/>
      <c r="R94" s="71"/>
    </row>
    <row r="95" spans="1:18" ht="90.75" customHeight="1">
      <c r="A95" s="63" t="str">
        <f>Questionnaire!A114</f>
        <v>6.2</v>
      </c>
      <c r="B95" s="97" t="str">
        <f>Questionnaire!B114</f>
        <v>Des moyens spécifiques au respect de la chaîne du froid, la pharmacie sont ils fournis lors de la délivrance des PST aux patients  ? Notamment:</v>
      </c>
      <c r="C95" s="65"/>
      <c r="D95" s="98">
        <f>Questionnaire!D114</f>
        <v>0</v>
      </c>
      <c r="E95" s="99" t="s">
        <v>96</v>
      </c>
      <c r="F95" s="16"/>
      <c r="N95" s="62" t="s">
        <v>0</v>
      </c>
      <c r="O95" s="50">
        <v>36</v>
      </c>
      <c r="P95" s="50">
        <f>IF(OR(F95=N95,F95=""),O95,0)</f>
        <v>36</v>
      </c>
      <c r="Q95" s="70"/>
      <c r="R95" s="71"/>
    </row>
    <row r="96" spans="1:18" ht="36.75" customHeight="1">
      <c r="A96" s="66" t="e">
        <f>Questionnaire!#REF!</f>
        <v>#REF!</v>
      </c>
      <c r="B96" s="100" t="e">
        <f>Questionnaire!#REF!</f>
        <v>#REF!</v>
      </c>
      <c r="C96" s="51"/>
      <c r="D96" s="101" t="e">
        <f>Questionnaire!#REF!</f>
        <v>#REF!</v>
      </c>
      <c r="E96" s="102" t="s">
        <v>93</v>
      </c>
      <c r="F96" s="17"/>
      <c r="N96" s="59" t="s">
        <v>0</v>
      </c>
      <c r="O96" s="50">
        <v>36</v>
      </c>
      <c r="P96" s="50">
        <f>IF(OR(F96=N96,F96=""),O96,0)</f>
        <v>36</v>
      </c>
      <c r="Q96" s="70"/>
      <c r="R96" s="71"/>
    </row>
    <row r="97" spans="1:16" ht="60" customHeight="1" thickBot="1">
      <c r="A97" s="63" t="e">
        <f>Questionnaire!#REF!</f>
        <v>#REF!</v>
      </c>
      <c r="B97" s="97" t="e">
        <f>Questionnaire!#REF!</f>
        <v>#REF!</v>
      </c>
      <c r="C97" s="65"/>
      <c r="D97" s="98" t="e">
        <f>Questionnaire!#REF!</f>
        <v>#REF!</v>
      </c>
      <c r="E97" s="146" t="s">
        <v>94</v>
      </c>
      <c r="F97" s="147"/>
      <c r="N97" s="59" t="s">
        <v>0</v>
      </c>
      <c r="O97" s="50">
        <v>3</v>
      </c>
      <c r="P97" s="50">
        <f>IF(OR(F97=N97,F97=""),O97,0)</f>
        <v>3</v>
      </c>
    </row>
    <row r="98" spans="15:16" ht="13.5" thickTop="1">
      <c r="O98" s="50">
        <f>SUM(O93:O97)+R93</f>
        <v>107</v>
      </c>
      <c r="P98" s="50">
        <f>SUM(P93:P97)</f>
        <v>135</v>
      </c>
    </row>
    <row r="100" spans="1:6" ht="12.75">
      <c r="A100" s="112" t="s">
        <v>49</v>
      </c>
      <c r="B100" s="68"/>
      <c r="C100" s="68"/>
      <c r="D100" s="68"/>
      <c r="E100" s="68"/>
      <c r="F100" s="68"/>
    </row>
    <row r="101" spans="1:6" ht="12.75">
      <c r="A101" s="65"/>
      <c r="B101" s="65"/>
      <c r="C101" s="65"/>
      <c r="D101" s="65"/>
      <c r="E101" s="65"/>
      <c r="F101" s="65"/>
    </row>
    <row r="102" spans="1:6" ht="12.75">
      <c r="A102" s="65"/>
      <c r="B102" s="81" t="s">
        <v>53</v>
      </c>
      <c r="C102" s="81"/>
      <c r="D102" s="81" t="s">
        <v>46</v>
      </c>
      <c r="E102" s="65"/>
      <c r="F102" s="65"/>
    </row>
    <row r="103" spans="1:6" ht="12.75">
      <c r="A103" s="65"/>
      <c r="B103" s="48"/>
      <c r="C103" s="113"/>
      <c r="D103" s="114"/>
      <c r="E103" s="65"/>
      <c r="F103" s="65"/>
    </row>
    <row r="104" spans="1:6" ht="12.75">
      <c r="A104" s="65"/>
      <c r="B104" s="48"/>
      <c r="C104" s="113"/>
      <c r="D104" s="114"/>
      <c r="E104" s="65"/>
      <c r="F104" s="65"/>
    </row>
    <row r="105" spans="1:6" ht="12.75">
      <c r="A105" s="65"/>
      <c r="B105" s="48"/>
      <c r="C105" s="113"/>
      <c r="D105" s="114"/>
      <c r="E105" s="65"/>
      <c r="F105" s="65"/>
    </row>
    <row r="106" spans="1:6" ht="12.75">
      <c r="A106" s="65"/>
      <c r="B106" s="48"/>
      <c r="C106" s="113"/>
      <c r="D106" s="114"/>
      <c r="E106" s="65"/>
      <c r="F106" s="65"/>
    </row>
    <row r="107" spans="1:6" ht="12.75">
      <c r="A107" s="65"/>
      <c r="B107" s="48"/>
      <c r="C107" s="113"/>
      <c r="D107" s="114"/>
      <c r="E107" s="65"/>
      <c r="F107" s="65"/>
    </row>
    <row r="108" spans="1:6" ht="12.75">
      <c r="A108" s="65"/>
      <c r="B108" s="65"/>
      <c r="C108" s="65"/>
      <c r="D108" s="65"/>
      <c r="E108" s="65"/>
      <c r="F108" s="65"/>
    </row>
    <row r="109" ht="12.75">
      <c r="F109" s="65"/>
    </row>
    <row r="110" spans="1:6" ht="12.75">
      <c r="A110" s="78" t="s">
        <v>48</v>
      </c>
      <c r="B110" s="79"/>
      <c r="C110" s="79"/>
      <c r="D110" s="79"/>
      <c r="E110" s="79"/>
      <c r="F110" s="135"/>
    </row>
    <row r="111" spans="1:6" ht="12.75">
      <c r="A111" s="65"/>
      <c r="B111" s="65"/>
      <c r="C111" s="65"/>
      <c r="D111" s="65"/>
      <c r="E111" s="65"/>
      <c r="F111" s="65"/>
    </row>
    <row r="112" spans="1:6" ht="12.75">
      <c r="A112" s="65"/>
      <c r="B112" s="81" t="s">
        <v>53</v>
      </c>
      <c r="C112" s="81"/>
      <c r="D112" s="81" t="s">
        <v>46</v>
      </c>
      <c r="E112" s="65"/>
      <c r="F112" s="65"/>
    </row>
    <row r="113" spans="1:6" ht="12.75">
      <c r="A113" s="65"/>
      <c r="B113" s="48"/>
      <c r="C113" s="82"/>
      <c r="D113" s="49"/>
      <c r="E113" s="65"/>
      <c r="F113" s="65"/>
    </row>
    <row r="114" spans="1:6" ht="12.75">
      <c r="A114" s="65"/>
      <c r="B114" s="48"/>
      <c r="C114" s="82"/>
      <c r="D114" s="49"/>
      <c r="E114" s="65"/>
      <c r="F114" s="65"/>
    </row>
    <row r="115" spans="1:6" ht="12.75">
      <c r="A115" s="65"/>
      <c r="B115" s="48"/>
      <c r="C115" s="82"/>
      <c r="D115" s="49"/>
      <c r="E115" s="65"/>
      <c r="F115" s="65"/>
    </row>
    <row r="116" spans="1:6" ht="12.75">
      <c r="A116" s="65"/>
      <c r="B116" s="48"/>
      <c r="C116" s="82"/>
      <c r="D116" s="49"/>
      <c r="E116" s="65"/>
      <c r="F116" s="65"/>
    </row>
    <row r="117" spans="1:6" ht="12.75">
      <c r="A117" s="65"/>
      <c r="B117" s="48"/>
      <c r="C117" s="82"/>
      <c r="D117" s="49"/>
      <c r="E117" s="65"/>
      <c r="F117" s="65"/>
    </row>
    <row r="118" spans="1:6" ht="12.75">
      <c r="A118" s="65"/>
      <c r="B118" s="48"/>
      <c r="C118" s="82"/>
      <c r="D118" s="49"/>
      <c r="E118" s="65"/>
      <c r="F118" s="65"/>
    </row>
    <row r="119" spans="1:6" ht="12.75">
      <c r="A119" s="65"/>
      <c r="B119" s="48"/>
      <c r="C119" s="82"/>
      <c r="D119" s="49"/>
      <c r="E119" s="65"/>
      <c r="F119" s="65"/>
    </row>
    <row r="120" spans="1:6" ht="12.75">
      <c r="A120" s="65"/>
      <c r="B120" s="48"/>
      <c r="C120" s="82"/>
      <c r="D120" s="49"/>
      <c r="E120" s="65"/>
      <c r="F120" s="65"/>
    </row>
    <row r="121" spans="1:6" ht="12.75">
      <c r="A121" s="65"/>
      <c r="B121" s="48"/>
      <c r="C121" s="82"/>
      <c r="D121" s="49"/>
      <c r="E121" s="65"/>
      <c r="F121" s="65"/>
    </row>
    <row r="122" spans="1:6" ht="12.75">
      <c r="A122" s="65"/>
      <c r="B122" s="48"/>
      <c r="C122" s="82"/>
      <c r="D122" s="49"/>
      <c r="E122" s="65"/>
      <c r="F122" s="65"/>
    </row>
    <row r="123" spans="1:6" ht="12.75">
      <c r="A123" s="65"/>
      <c r="B123" s="65"/>
      <c r="C123" s="65"/>
      <c r="D123" s="65"/>
      <c r="E123" s="65"/>
      <c r="F123" s="65"/>
    </row>
  </sheetData>
  <sheetProtection password="8579" sheet="1" selectLockedCells="1"/>
  <protectedRanges>
    <protectedRange sqref="B113:D122 B103:D107" name="Plage11"/>
    <protectedRange sqref="B113:D122 B103:D107" name="Plage19"/>
    <protectedRange sqref="F93:F95" name="Plage6"/>
    <protectedRange sqref="F33:F37" name="Plage2"/>
    <protectedRange sqref="F18:F25" name="Plage1"/>
    <protectedRange sqref="F47:F58" name="Plage3"/>
    <protectedRange sqref="F92 F67:F72 F81:F83" name="Plage5"/>
  </protectedRanges>
  <dataValidations count="4">
    <dataValidation type="list" allowBlank="1" showInputMessage="1" showErrorMessage="1" sqref="F68:F73 F33:F37 F19:F25 F48:F59 F96:F97">
      <formula1>"Oui,Non"</formula1>
    </dataValidation>
    <dataValidation type="list" allowBlank="1" showInputMessage="1" showErrorMessage="1" error="Choix impossible&#10;" sqref="F94:F95">
      <formula1>"Oui,Non"</formula1>
    </dataValidation>
    <dataValidation type="list" allowBlank="1" showInputMessage="1" showErrorMessage="1" sqref="F82:F84 F18">
      <formula1>"Oui,Non,Sans objet"</formula1>
    </dataValidation>
    <dataValidation errorStyle="information" type="list" allowBlank="1" showInputMessage="1" showErrorMessage="1" error="Choix impossible" sqref="F93">
      <formula1>"Oui,Non,Sans objet"</formula1>
    </dataValidation>
  </dataValidation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9:C61"/>
  <sheetViews>
    <sheetView zoomScalePageLayoutView="0" workbookViewId="0" topLeftCell="A1">
      <pane ySplit="10" topLeftCell="A11" activePane="bottomLeft" state="frozen"/>
      <selection pane="topLeft" activeCell="A1" sqref="A1"/>
      <selection pane="bottomLeft" activeCell="B10" sqref="B10"/>
    </sheetView>
  </sheetViews>
  <sheetFormatPr defaultColWidth="11.421875" defaultRowHeight="12.75"/>
  <cols>
    <col min="1" max="1" width="80.7109375" style="0" customWidth="1"/>
    <col min="2" max="2" width="32.00390625" style="0" customWidth="1"/>
    <col min="3" max="3" width="20.00390625" style="0" customWidth="1"/>
    <col min="4" max="4" width="0.42578125" style="0" customWidth="1"/>
  </cols>
  <sheetData>
    <row r="6" ht="13.5" customHeight="1"/>
    <row r="7" ht="14.25" customHeight="1"/>
    <row r="8" ht="17.25" customHeight="1"/>
    <row r="9" s="18" customFormat="1" ht="19.5" customHeight="1">
      <c r="A9" s="18" t="s">
        <v>60</v>
      </c>
    </row>
    <row r="10" spans="1:2" ht="21.75" customHeight="1">
      <c r="A10" s="22" t="s">
        <v>44</v>
      </c>
      <c r="B10" s="149">
        <f>C61</f>
        <v>1.0899835074216604</v>
      </c>
    </row>
    <row r="11" ht="19.5" customHeight="1">
      <c r="A11" s="4"/>
    </row>
    <row r="12" spans="1:2" ht="12.75">
      <c r="A12" s="14" t="s">
        <v>28</v>
      </c>
      <c r="B12" s="11" t="str">
        <f>'Informations générales'!D15</f>
        <v>Hopital Régional</v>
      </c>
    </row>
    <row r="13" spans="1:2" ht="12.75">
      <c r="A13" s="87" t="s">
        <v>57</v>
      </c>
      <c r="B13" s="11" t="str">
        <f>'Informations générales'!D19</f>
        <v>abcd</v>
      </c>
    </row>
    <row r="14" spans="1:2" ht="12.75">
      <c r="A14" s="14" t="s">
        <v>27</v>
      </c>
      <c r="B14" s="15">
        <f>'Informations générales'!D13</f>
        <v>42060</v>
      </c>
    </row>
    <row r="15" ht="12.75">
      <c r="A15" s="14"/>
    </row>
    <row r="16" ht="12.75">
      <c r="A16" s="14"/>
    </row>
    <row r="29" s="3" customFormat="1" ht="12.75"/>
    <row r="31" s="3" customFormat="1" ht="12.75"/>
    <row r="47" ht="13.5" thickBot="1"/>
    <row r="48" spans="2:3" ht="14.25" thickBot="1" thickTop="1">
      <c r="B48" s="24" t="s">
        <v>31</v>
      </c>
      <c r="C48" s="25" t="s">
        <v>32</v>
      </c>
    </row>
    <row r="49" spans="1:3" ht="20.25" customHeight="1" thickBot="1" thickTop="1">
      <c r="A49" s="41" t="str">
        <f>Questionnaire!A12</f>
        <v>1. Système assurance qualité</v>
      </c>
      <c r="B49" s="31">
        <f>Questionnaire!O14</f>
        <v>1.0824742268041236</v>
      </c>
      <c r="C49" s="30">
        <f>AUDITquestionnaire!P14</f>
        <v>1.188235294117647</v>
      </c>
    </row>
    <row r="50" spans="1:3" ht="14.25" thickBot="1" thickTop="1">
      <c r="A50" s="32"/>
      <c r="B50" s="26"/>
      <c r="C50" s="27"/>
    </row>
    <row r="51" spans="1:3" ht="21" customHeight="1" thickBot="1" thickTop="1">
      <c r="A51" s="41" t="str">
        <f>Questionnaire!A44</f>
        <v>2. Commande par la pharmacie à usage intérieur (PUI)</v>
      </c>
      <c r="B51" s="31">
        <f>Questionnaire!O46</f>
        <v>1</v>
      </c>
      <c r="C51" s="30">
        <f>AUDITquestionnaire!P30</f>
        <v>1</v>
      </c>
    </row>
    <row r="52" spans="1:3" ht="14.25" thickBot="1" thickTop="1">
      <c r="A52" s="32"/>
      <c r="B52" s="26"/>
      <c r="C52" s="27"/>
    </row>
    <row r="53" spans="1:3" ht="22.5" customHeight="1" thickBot="1" thickTop="1">
      <c r="A53" s="41" t="str">
        <f>Questionnaire!A51</f>
        <v>3. Livraison par les transporteurs et réception par la pharmacie à usage intérieur (PUI)</v>
      </c>
      <c r="B53" s="31">
        <f>Questionnaire!O53</f>
        <v>1.0386740331491713</v>
      </c>
      <c r="C53" s="30">
        <f>AUDITquestionnaire!P42</f>
        <v>1</v>
      </c>
    </row>
    <row r="54" spans="1:3" ht="14.25" thickBot="1" thickTop="1">
      <c r="A54" s="32"/>
      <c r="B54" s="26"/>
      <c r="C54" s="27"/>
    </row>
    <row r="55" spans="1:3" ht="21" customHeight="1" thickBot="1" thickTop="1">
      <c r="A55" s="41" t="e">
        <f>Questionnaire!#REF!</f>
        <v>#REF!</v>
      </c>
      <c r="B55" s="31" t="e">
        <f>Questionnaire!#REF!</f>
        <v>#REF!</v>
      </c>
      <c r="C55" s="30">
        <f>AUDITquestionnaire!P64</f>
        <v>1</v>
      </c>
    </row>
    <row r="56" spans="1:3" ht="14.25" thickBot="1" thickTop="1">
      <c r="A56" s="32"/>
      <c r="B56" s="26"/>
      <c r="C56" s="27"/>
    </row>
    <row r="57" spans="1:3" ht="19.5" customHeight="1" thickBot="1" thickTop="1">
      <c r="A57" s="41" t="str">
        <f>Questionnaire!A69</f>
        <v>4. Stockage dans la pharmacie à usage intérieur (PUI)</v>
      </c>
      <c r="B57" s="31">
        <f>Questionnaire!O71</f>
        <v>0</v>
      </c>
      <c r="C57" s="30" t="str">
        <f>AUDITquestionnaire!P78</f>
        <v>Sans objet</v>
      </c>
    </row>
    <row r="58" spans="1:3" ht="14.25" thickBot="1" thickTop="1">
      <c r="A58" s="32"/>
      <c r="B58" s="26"/>
      <c r="C58" s="27"/>
    </row>
    <row r="59" spans="1:3" ht="21" customHeight="1" thickBot="1" thickTop="1">
      <c r="A59" s="41" t="str">
        <f>Questionnaire!A110</f>
        <v>6. Retrocession</v>
      </c>
      <c r="B59" s="31">
        <f>Questionnaire!O112</f>
        <v>0</v>
      </c>
      <c r="C59" s="30">
        <f>AUDITquestionnaire!P89</f>
        <v>1.2616822429906542</v>
      </c>
    </row>
    <row r="60" ht="14.25" thickBot="1" thickTop="1"/>
    <row r="61" spans="1:3" s="23" customFormat="1" ht="23.25" customHeight="1" thickBot="1">
      <c r="A61" s="28" t="s">
        <v>33</v>
      </c>
      <c r="B61" s="45">
        <f>Synthèse!B63</f>
        <v>1.2442115602249357</v>
      </c>
      <c r="C61" s="47">
        <f>AVERAGE(C49:C60)</f>
        <v>1.0899835074216604</v>
      </c>
    </row>
  </sheetData>
  <sheetProtection selectLockedCells="1" selectUn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COCHARD,Lucile</dc:creator>
  <cp:keywords/>
  <dc:description/>
  <cp:lastModifiedBy>Pierre Le Quinio</cp:lastModifiedBy>
  <cp:lastPrinted>2015-02-26T09:47:40Z</cp:lastPrinted>
  <dcterms:created xsi:type="dcterms:W3CDTF">2008-01-10T14:07:47Z</dcterms:created>
  <dcterms:modified xsi:type="dcterms:W3CDTF">2017-10-25T13:38:36Z</dcterms:modified>
  <cp:category/>
  <cp:version/>
  <cp:contentType/>
  <cp:contentStatus/>
</cp:coreProperties>
</file>