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DQPI_COMMUN\OMEDIT\07_Dossiers thématiques\05_HAS\PAAM\Grille audit\"/>
    </mc:Choice>
  </mc:AlternateContent>
  <bookViews>
    <workbookView xWindow="0" yWindow="0" windowWidth="25200" windowHeight="12000"/>
  </bookViews>
  <sheets>
    <sheet name="Grille AUDIT" sheetId="4" r:id="rId1"/>
    <sheet name="travail" sheetId="5" state="hidden" r:id="rId2"/>
    <sheet name="RESULTATS" sheetId="6" r:id="rId3"/>
  </sheets>
  <definedNames>
    <definedName name="_xlnm.Print_Area" localSheetId="0">'Grille AUDIT'!$B$1:$J$68</definedName>
    <definedName name="_xlnm.Print_Area" localSheetId="2">RESULTATS!$B$1:$I$98</definedName>
  </definedNames>
  <calcPr calcId="162913"/>
</workbook>
</file>

<file path=xl/calcChain.xml><?xml version="1.0" encoding="utf-8"?>
<calcChain xmlns="http://schemas.openxmlformats.org/spreadsheetml/2006/main">
  <c r="E51" i="5" l="1"/>
  <c r="E47" i="5"/>
  <c r="F47" i="5" s="1"/>
  <c r="E48" i="5"/>
  <c r="F48" i="5" s="1"/>
  <c r="E49" i="5"/>
  <c r="F49" i="5" s="1"/>
  <c r="E50" i="5"/>
  <c r="F50" i="5" s="1"/>
  <c r="L59" i="4"/>
  <c r="K65" i="4"/>
  <c r="K66" i="4"/>
  <c r="K64" i="4"/>
  <c r="K63" i="4"/>
  <c r="K62" i="4"/>
  <c r="E20" i="5"/>
  <c r="E21" i="5"/>
  <c r="F21" i="5" s="1"/>
  <c r="L23" i="4"/>
  <c r="K27" i="4"/>
  <c r="K11" i="4"/>
  <c r="E43" i="5"/>
  <c r="F43" i="5" s="1"/>
  <c r="E41" i="5"/>
  <c r="F41" i="5" s="1"/>
  <c r="E42" i="5"/>
  <c r="F42" i="5" s="1"/>
  <c r="E31" i="5"/>
  <c r="F31" i="5" s="1"/>
  <c r="E26" i="5"/>
  <c r="F26" i="5" s="1"/>
  <c r="E27" i="5"/>
  <c r="F27" i="5" s="1"/>
  <c r="E28" i="5"/>
  <c r="L14" i="4"/>
  <c r="L7" i="4"/>
  <c r="K43" i="4"/>
  <c r="K54" i="4"/>
  <c r="K55" i="4"/>
  <c r="K56" i="4"/>
  <c r="K61" i="4"/>
  <c r="K60" i="4"/>
  <c r="K36" i="4"/>
  <c r="K37" i="4"/>
  <c r="K38" i="4"/>
  <c r="K39" i="4"/>
  <c r="E4" i="5"/>
  <c r="F4" i="5" s="1"/>
  <c r="E5" i="5"/>
  <c r="F5" i="5" s="1"/>
  <c r="E6" i="5"/>
  <c r="F6" i="5" s="1"/>
  <c r="E18" i="5"/>
  <c r="F18" i="5" s="1"/>
  <c r="E19" i="5"/>
  <c r="F19" i="5" s="1"/>
  <c r="E22" i="5"/>
  <c r="F22" i="5" s="1"/>
  <c r="E23" i="5"/>
  <c r="F23" i="5" s="1"/>
  <c r="E24" i="5"/>
  <c r="F24" i="5" s="1"/>
  <c r="E25" i="5"/>
  <c r="F25" i="5" s="1"/>
  <c r="E39" i="5"/>
  <c r="F39" i="5" s="1"/>
  <c r="E40" i="5"/>
  <c r="F40" i="5" s="1"/>
  <c r="E32" i="5"/>
  <c r="F32" i="5" s="1"/>
  <c r="E33" i="5"/>
  <c r="F33" i="5" s="1"/>
  <c r="E34" i="5"/>
  <c r="F34" i="5" s="1"/>
  <c r="E35" i="5"/>
  <c r="F35" i="5" s="1"/>
  <c r="E36" i="5"/>
  <c r="F36" i="5" s="1"/>
  <c r="E37" i="5"/>
  <c r="F37" i="5" s="1"/>
  <c r="E38" i="5"/>
  <c r="F38" i="5" s="1"/>
  <c r="E3" i="5"/>
  <c r="F3" i="5" s="1"/>
  <c r="K52" i="4"/>
  <c r="K53" i="4"/>
  <c r="K44" i="4"/>
  <c r="K45" i="4"/>
  <c r="K46" i="4"/>
  <c r="L42" i="4"/>
  <c r="K47" i="4"/>
  <c r="K48" i="4"/>
  <c r="K49" i="4"/>
  <c r="K50" i="4"/>
  <c r="K51" i="4"/>
  <c r="K25" i="4"/>
  <c r="K26" i="4"/>
  <c r="K28" i="4"/>
  <c r="K29" i="4"/>
  <c r="K30" i="4"/>
  <c r="K31" i="4"/>
  <c r="K32" i="4"/>
  <c r="K33" i="4"/>
  <c r="K34" i="4"/>
  <c r="K35" i="4"/>
  <c r="K24" i="4"/>
  <c r="K16" i="4"/>
  <c r="K17" i="4"/>
  <c r="K18" i="4"/>
  <c r="K19" i="4"/>
  <c r="K20" i="4"/>
  <c r="K15" i="4"/>
  <c r="K9" i="4"/>
  <c r="K10" i="4"/>
  <c r="K8" i="4"/>
  <c r="E46" i="5"/>
  <c r="F46" i="5" s="1"/>
  <c r="E17" i="5"/>
  <c r="F17" i="5" s="1"/>
  <c r="E10" i="5"/>
  <c r="F10" i="5" s="1"/>
  <c r="E12" i="5"/>
  <c r="F12" i="5" s="1"/>
  <c r="E13" i="5"/>
  <c r="F13" i="5" s="1"/>
  <c r="E9" i="5"/>
  <c r="F9" i="5" s="1"/>
  <c r="E11" i="5"/>
  <c r="F11" i="5" s="1"/>
  <c r="G46" i="5" l="1"/>
  <c r="B78" i="6" s="1"/>
  <c r="K59" i="4"/>
  <c r="F76" i="6" s="1"/>
  <c r="K5" i="6" s="1"/>
  <c r="G31" i="5"/>
  <c r="B62" i="6" s="1"/>
  <c r="G17" i="5"/>
  <c r="B46" i="6" s="1"/>
  <c r="G9" i="5"/>
  <c r="B28" i="6" s="1"/>
  <c r="K14" i="4"/>
  <c r="F26" i="6" s="1"/>
  <c r="K2" i="6" s="1"/>
  <c r="K7" i="4"/>
  <c r="F16" i="6" s="1"/>
  <c r="K1" i="6" s="1"/>
  <c r="G3" i="5"/>
  <c r="B18" i="6" s="1"/>
  <c r="K42" i="4"/>
  <c r="F60" i="6" s="1"/>
  <c r="K4" i="6" s="1"/>
  <c r="K23" i="4"/>
  <c r="F44" i="6" s="1"/>
  <c r="K3" i="6" s="1"/>
  <c r="L69" i="4"/>
  <c r="K69" i="4" l="1"/>
  <c r="K70" i="4" s="1"/>
  <c r="K71" i="4" s="1"/>
</calcChain>
</file>

<file path=xl/sharedStrings.xml><?xml version="1.0" encoding="utf-8"?>
<sst xmlns="http://schemas.openxmlformats.org/spreadsheetml/2006/main" count="200" uniqueCount="139">
  <si>
    <r>
      <t xml:space="preserve">AUDIT PAAM
</t>
    </r>
    <r>
      <rPr>
        <i/>
        <sz val="16"/>
        <color theme="1"/>
        <rFont val="Calibri"/>
        <family val="2"/>
        <scheme val="minor"/>
      </rPr>
      <t>Mai 2023</t>
    </r>
  </si>
  <si>
    <r>
      <rPr>
        <u/>
        <sz val="11"/>
        <color rgb="FF000000"/>
        <rFont val="Calibri"/>
        <family val="2"/>
      </rPr>
      <t xml:space="preserve">Méthodologie :
</t>
    </r>
    <r>
      <rPr>
        <sz val="11"/>
        <color rgb="FF000000"/>
        <rFont val="Calibri"/>
        <family val="2"/>
      </rPr>
      <t>Renseignez à l'aide du menu déroulant, le niveau d'application de la mesure pour chaque item proposé (colonne I).
Vous pouvez indiquer ne pas être concerné pour certaines questions.
Les résultats de cet audit seront disponibles dans l'onglet RESULTATS, et en fonction de vos réponses les recommandations apparaitront.</t>
    </r>
  </si>
  <si>
    <t>Items proposés pour l’auto-évaluation de l'établissement</t>
  </si>
  <si>
    <t>Mesure appliquée</t>
  </si>
  <si>
    <t>Tx réussite</t>
  </si>
  <si>
    <t>Tx global</t>
  </si>
  <si>
    <t>référentiel</t>
  </si>
  <si>
    <t>Formalisation &amp; informations</t>
  </si>
  <si>
    <t>1. Le processus PAAM est formalisé et partagé en équipe</t>
  </si>
  <si>
    <t>Est-ce que la politique institutionnelle qualité et sécurité de la prise en charge médicamenteuse est définie pour l'auto-administration médicamenteuse?</t>
  </si>
  <si>
    <t>La gouvernance inscrit le PAAM dans la politique de la prise en charge médicamenteuse (p21)</t>
  </si>
  <si>
    <t>Est-ce que le processus PAAM est formalisé dans la gestion documentaire?</t>
  </si>
  <si>
    <t>Le dispositif est déployé dès lors que l’établissement/service est volontaire et a formalisé la procédure PAAM. (p12)
Formalisation de la stratégie (p24)</t>
  </si>
  <si>
    <t>Les responsabilités de chaque acteur sont-elles formalisées?</t>
  </si>
  <si>
    <t>Chacun ayant sa place dans le PAAM, il est important de formaliser à travers une procédure qui fait quoi ? Et comment ? (p20)</t>
  </si>
  <si>
    <t xml:space="preserve">Est-ce que le personnel est informé du processus PAAM y compris les nouveaux arrivants? </t>
  </si>
  <si>
    <t>Former les professionnels au PAAM ; Former les professionnels à l’engagement du patient en tant que membre de l’équipe (p24)</t>
  </si>
  <si>
    <t>Indiquez vos éléments d'appréciations - commentaires libres (facultatif)</t>
  </si>
  <si>
    <t>Evaluation des moyens à la mise en place du PAAM</t>
  </si>
  <si>
    <t>2. L'évaluation des moyens à la mise en place du PAAM a été réalisée</t>
  </si>
  <si>
    <t xml:space="preserve">Est-ce que les besoins en ressources humaines ont bien été identifiés avant le déploiement du dispositif PAAM dans le service? </t>
  </si>
  <si>
    <t xml:space="preserve">Intégrer le travail en équipe et la coordination dans la démarche PAAM (p24)
Les besoins en ressources humaines pour assurer la sécurité du dispositif ont bien été prévus </t>
  </si>
  <si>
    <t xml:space="preserve">Est-ce que les moyens techniques (système d'information, édition du plan de prises, traçabilité des actions...) ont bien été identifiés avant le déploiement du dispositif PAAM dans le service? </t>
  </si>
  <si>
    <t>Disposer des ressources organisationnelles, matérielles et du système d’information nécessaires (p24)</t>
  </si>
  <si>
    <t>Est-ce que l'environnement du patient est favorable au déploiement du PAAM (chambre individuelle/chambre double, situation au domicile pour l'HAD …)?</t>
  </si>
  <si>
    <t xml:space="preserve">Le partage de la chambre : si le patient n’est pas dans une chambre seule, alors il faut renforcer le suivi, en veillant notamment à s’assurer du respect des règles par le patient par rapport au stockage sécurisé, et prendre en compte le risque lié au patient qui partage la chambre, notamment pour les médicaments stupéfiants. (p27)
L’évaluation de l’environnement du patient est recueillie au moment de l’admission du patient en HAD, et doit s’intégrer dans une démarche plus globale d’évaluation du risque de prise en charge à domicile. Elle porte sur :
- le domicile, au sens de l’évaluation des conditions d’hygiène, du lieu de sécurisation du stockage des médicaments ;
- de l’entourage, au sens du climat, du nombre de personnes vivant avec le patient, et la situation d’une personne vivant seule et ne disposant d’aucune aide possible.
</t>
  </si>
  <si>
    <t>Y a-t-il eu une réflexion de l'équipe concernant des critères d'exclusion (médicaments spécifiques, pathologie…) ?</t>
  </si>
  <si>
    <t>Les critères d’exclusion peuvent être liés aux types de médicaments eux-mêmes, au patient, aux types de pathologies, à l’environnement (locaux, organisation, etc.) et aux ressources humaines.(p14)</t>
  </si>
  <si>
    <t xml:space="preserve">3. Le patient a été informé du dispositif et a reçu un document d’information </t>
  </si>
  <si>
    <t>Existe-t-il des supports d'informations à destination du patient?
Préciser les modalités d'informations ci-dessous</t>
  </si>
  <si>
    <t>Une fiche d’information générale éclaire la décision du patient quant à son souhait de s’auto-administrer ou pas tout ou partie des médicaments prescrits lors de son séjour. L’information écrite est complétée d’un échange oral afin de s’assurer de la bonne compréhension des informations et de compléter si besoin. (p29)</t>
  </si>
  <si>
    <t>Indiquez vos éléments d'appréciations - commentaires libres</t>
  </si>
  <si>
    <t>Inclusion du patient dans le dispositif PAAM</t>
  </si>
  <si>
    <t xml:space="preserve">4. Les critères d’éligibilité du patient sont complétés  </t>
  </si>
  <si>
    <t>Est ce que les critères d'éligibilité des patients sont définis ?</t>
  </si>
  <si>
    <t>Cette évaluation est l’occasion d’un échange autour de la connaissance du patient sur l’auto-administration de ses médicaments, permettant un renforcement éducatif. Le caractère éligible prend en compte les facteurs de risque.(p30)</t>
  </si>
  <si>
    <t>La compétence du patient (connaissance de ses traitements, capacité physique...) est-elle évaluée?</t>
  </si>
  <si>
    <t>Participation du patient avec prise en compte de son choix et de ses compétences (p13)</t>
  </si>
  <si>
    <t>L'adhésion médicamenteuse (observance) au dispositif PAAM est-elle évaluée?</t>
  </si>
  <si>
    <t>Évaluer l’adhésion du patient vis-à-vis de la prise de ses médicaments à l'aide de questionnaires standardisés (Girerd ou Morisky) p16</t>
  </si>
  <si>
    <t>Les niveaux d'implication du patient (niveau 0 : le patient ne fait pas / niveau 1 : le patient fait avec IDE / niveau 2 : le patient est autonome) sont ils connus par l'équipe pour réaliser l'évaluation du patient ?</t>
  </si>
  <si>
    <t>Dans le cadre d’une décision partagée avec le patient, le niveau d’implication dans un PAAM est défini après la collecte d’information (l’ensemble des critères d’inclusion). p18</t>
  </si>
  <si>
    <t>L'évaluation du patient est-elle tracée dans le dossier patient ?</t>
  </si>
  <si>
    <t>Dans le référentiel PAAM (p 35) il est précisé : Le résultat final de cette séquence est documenté dans le dossier du patient ; le statut du niveau d’accompagnement est aussi enregistré dans le plan de soins du patient et toute l’équipe est informée de la situation du patient."</t>
  </si>
  <si>
    <t xml:space="preserve">5. La décision PAAM est validée en équipe </t>
  </si>
  <si>
    <t>L'entrée du patient dans le PAAM est-elle validée de façon pluridisciplinaire ?</t>
  </si>
  <si>
    <t>L’inclusion au PAAM : Les conditions d’inclusion s’appréhendent au regard de la situation individuelle du patient et par rapport aux médicaments qui lui sont prescrits après concertation en équipe pluriprofessionnelle, dont l’avis du pharmacien clinicien. La décision finale est validée par le médecin. (p15)</t>
  </si>
  <si>
    <t>La décision d'inclusion précisant l'accord patient est-elle tracée dans le dossier patient ?</t>
  </si>
  <si>
    <t>La décision est partagée en équipe, tracée/ou directement enregistrée dans le système d’information : dossier du patient et logiciel de prescription/dispensation/administration</t>
  </si>
  <si>
    <t xml:space="preserve">6. La validation médicale est effective </t>
  </si>
  <si>
    <t>Les médicaments inclus dans le PAAM sont bien prescrits et identifiés dans le LAP (notamment pour des patients où seulement une partie du traitement est incluse dans le PAAM ) ?</t>
  </si>
  <si>
    <t>Le médecin prescrit tous les médicaments en précisant ceux qui sont concernés par le PAAM dans le logiciel d'aide à la prescription</t>
  </si>
  <si>
    <t>8. L’équipe met à disposition du patient les médicaments concernés</t>
  </si>
  <si>
    <t>Une organisation est-elle mise en place pour que les médicaments soient identifiables jusqu'à l'administration par le patient ?</t>
  </si>
  <si>
    <t>S’assurer que le médicament reste identifiable jusqu’au moment de l’acte d’administration proprement dite (p33)
Au besoin, préparer les médicaments dans un pilulier avec une répartition à la prise. A noter que la priorité est de ne pas modifier le mode de dispensation habituel du service par la pharmacie (dispensation globale, reglobalisée ou nominative). Ainsi, si la dispensation est nominative, avec un sur conditionnement identifiant le traitement, mais non adapté à la dispensation en pilulier, il conviendra de ne pas modifier le conditionnement proposé par la pharmacie - FAQ PAAM HAS outil 13</t>
  </si>
  <si>
    <t>Une organisation commune à l'ensemble des professionnels de l'équipe est-elle mise en place dans le service pour la distribution des médicaments au patient ?</t>
  </si>
  <si>
    <t>La distribution et la détention sécurisée des médicaments PAAM sont organisées (p33)</t>
  </si>
  <si>
    <r>
      <t>A chaque modification de traitement, est-il prévu que le patient soit informé que son plan de prise et</t>
    </r>
    <r>
      <rPr>
        <sz val="10"/>
        <color rgb="FFFF0000"/>
        <rFont val="Calibri"/>
        <family val="2"/>
      </rPr>
      <t xml:space="preserve"> </t>
    </r>
    <r>
      <rPr>
        <sz val="10"/>
        <color rgb="FF1F497D"/>
        <rFont val="Calibri"/>
        <family val="2"/>
      </rPr>
      <t>le traitement mis à disposition soient modifiés en temps réel ?</t>
    </r>
  </si>
  <si>
    <t>Vérifier que tout ajout, suppression ou modification des médicaments prescrits a été pris en compte, que le plan de prise a été mis à jour et que le patient en est informé (p37)</t>
  </si>
  <si>
    <t>Mise en œuvre du PAAM</t>
  </si>
  <si>
    <t>9. Les règles de stockage et de bonne utilisation des médicaments sont respectées</t>
  </si>
  <si>
    <t>Est ce qu'un moyen de stockage sécurisé (tout système de fermeture à clé, codes ou carte, détenu par le patient) est prévu en chambre pour un patient inclus dans le dispositif PAAM ?</t>
  </si>
  <si>
    <t>Le stockage des médicaments identifiés pour le PAAM est une étape essentielle du dispositif ; ils sont détenus par le patient dans un dispositif sécurisé (clé, code, etc.) p26</t>
  </si>
  <si>
    <t>Lors des premières prises, une mise en situation avec l'IDE est réalisée afin de confirmer les compétences du patient et renforcer l'accompagnement thérapeutique ?</t>
  </si>
  <si>
    <t>La mise en situation est obligatoire pour le niveau 2 et recommandée pour le niveau 1. Repérer les critères liés au patient qui fragilisent les compétences et proposer des adaptations dans la mesure du possible. Fournir les informations utiles à la bonne compréhension des médicaments</t>
  </si>
  <si>
    <t>Les équipes prennent elles en compte la durée maximale de détention de certains médicaments par le patient (24 à 48h pour les stupéfiants et jusqu'à 72h pour des médicaments à risque) et en ont informé les patients ?</t>
  </si>
  <si>
    <t>La sécurisation de la dispensation questionne les modalités : délivrance nominative individuelle, préparation des piluliers, etc., durée de détention des médicaments par le patient fixée de 24 à 48 h si médicaments stupéfiants, jusqu’à 72 h si médicaments à risque, et une semaine en l’absence de stupéfiants et de médicaments à risque (p33)
La quantité délivrée des stupéfiants pour le patient PAAM est limitée de 24 à 48 h maximum (72 h si week-end ou jour férié) (p26)
Les équipes s'assurent de la bonne compréhension du patient concernant ces modalités.</t>
  </si>
  <si>
    <t>En cas de traitement avec des médicaments à conserver au réfrigérateur, la mise à disposition sur demande du patient est-elle prévue ?</t>
  </si>
  <si>
    <t>Le patient doit pouvoir accéder sur demande, aux médicaments retenus dans le PAAM, notamment ceux qui nécessiteraient un stockage particulier (p27)</t>
  </si>
  <si>
    <t>Concernant les conditionnements multidoses, les régles de bon usage sont-elles bien respectées ? A savoir étiquetage au nom du patient, inscription de la date d'ouverture et durée d'utilisation, conservation à l'abri de la lumière si nécessaire.</t>
  </si>
  <si>
    <t>Noter la durée d’utilisation des flacons, goutte buvable, collyre, etc. Etiquetage avec les mentions « nom du patient », « date d’ouverture » des flacons multidoses (p26)</t>
  </si>
  <si>
    <t xml:space="preserve">La procédure prévoit-elle la mise à disposition du matériel nécessaire à l'administration d'un médicament injectable (matériel de désinfection et collecteur de déchets OPCT) ? </t>
  </si>
  <si>
    <t>Mise à disposition effective de dispositifs adaptés à la prise, absence de manipulations complexes sauf cas particulier (pédiatrie) ; si manipulation complexe, alors conditions d’hygiène adaptées ; fourniture du matériel pour l’élimination des déchets de soins (p46)</t>
  </si>
  <si>
    <t>Une attention particulière est-elle assurée par l'IDE lors de prescription conditionnelle ("si besoin") ?</t>
  </si>
  <si>
    <t>Pour les prescriptions en « si besoin », une attention particulière est assurée par l’IDE, et la prescription indique clairement les conditions d’administration (nombre maximal d’administrations par période de 24 h accompagné d’un intervalle temporel entre deux prises consécutives, durée maximale de traitement) (p25)</t>
  </si>
  <si>
    <t>En cas de substitution d’un médicament au cours de son séjour, une organisation est-elle prévue pour que le patient ait l'information de cette substitution ?</t>
  </si>
  <si>
    <t>En cas de substitution d’un médicament au cours de son séjour hospitalier et afin que le patient ne soit pas perdu, préciser en commentaire sur le plan de prise, le nom du médicament dispensé avec la mention « équivalent thérapeutique à « nom du médicament pris habituellement par le patient » et spécifier les équivalences de doses le cas échéant (p25)</t>
  </si>
  <si>
    <t>Est-ce que l'organisation tient compte des médicaments non consommés par le patient ?</t>
  </si>
  <si>
    <t>Les situations à risques : le non-retour des médicaments non consommés par le patient à la pharmacie (p26)</t>
  </si>
  <si>
    <t>10. Le patient a tracé ses prises sur le plan de prise mis à sa disposition</t>
  </si>
  <si>
    <t>Un plan de prise est-il remis au patient ?</t>
  </si>
  <si>
    <t>Le patient dispose des médicaments définis dans le PAAM et de son plan de prise (ou tout autre support) p19</t>
  </si>
  <si>
    <t>Le plan de prise remis au patient permet-il de noter les prises effectives ?</t>
  </si>
  <si>
    <t>Le patient assure l’enregistrement de la prise des médicaments sur le plan de prise (p19)</t>
  </si>
  <si>
    <t>La traçabilité de l'administration par l'IDE est-elle réalisée dans le dossier patient, soit avec le support du plan de prise complété par le patient, soit aux dires de ce dernier?</t>
  </si>
  <si>
    <t>La traçabilité de la prise est assurée par l’infirmière dans le système d’information aux dires du patient a posteriori par journée (a minima une fois par 24 h), la surveillance des effets bénéfiques ou négatifs du traitement est assurée par le patient sous réserve d’une information ciblée. (p19)</t>
  </si>
  <si>
    <t xml:space="preserve">La traçabilité de la prise est-elle assurée par l’infirmière dans le système d’information a minima une fois par   jour ?						</t>
  </si>
  <si>
    <t>Suivi &amp; réévaluation</t>
  </si>
  <si>
    <t>11. L'évaluation du patient et le suivi du PAAM sont réalisés</t>
  </si>
  <si>
    <t xml:space="preserve">A partir du jour d'initiation du PAAM, une réévaluation du patient en autonomie totale (niveau 2) est-elle prévue à J2 ou 3 et tracée dans le dossier ? 												</t>
  </si>
  <si>
    <t xml:space="preserve">Pour le patient en niveau 2, il est proposé a minima une réévaluation entre J2-J3, (cf. figure 3 p 37)
Le suivi inclut la traçabilité des décisions et suivis (p37)
Traçabilité précisée dans l'outil n°12 - Evaluation du dispositif PAAM - HAS </t>
  </si>
  <si>
    <t xml:space="preserve">A partir du jour d'initiation du PAAM, une réévaluation du patient est-elle prévue à J7 et tracée dans le dossier ? 											</t>
  </si>
  <si>
    <t xml:space="preserve">Pour le patient en niveau 2, il est proposé a minima une réévaluation entre J2-J3, puis à J7 et une fois par semaine (cf. figure 3 p37)
Le suivi inclut la traçabilité des décisions et suivis (p37)
Traçabilité précisée dans l'outil n°12 - Evaluation du dispositif PAAM - HAS </t>
  </si>
  <si>
    <t xml:space="preserve">Le patient est réévalué à un rythme régulier défini dans la procédure.
Chaque patient PAAM fait-il l'objet d'une réévaluation a minima une fois par semaine et tracée dans le dossier ?																</t>
  </si>
  <si>
    <t>Le suivi inclut la traçabilité des décisions et suivis (p37)</t>
  </si>
  <si>
    <t xml:space="preserve">En cas de changement de traitement ou d'état clinique du patient, la poursuite du PAAM est-elle réévaluée ?																	</t>
  </si>
  <si>
    <t xml:space="preserve">Identifier les changements dans l’état d’un patient qui peuvent impacter le changement de niveau. Réévaluer l’éligibilité du patient si son état évolue ou si les médicaments sont modifiés et/ou si le patient change de service (p39)
 </t>
  </si>
  <si>
    <t xml:space="preserve">Est ce que toutes les difficultés liées au patient inclus dans le PAAM sont identifiées au sein du dossier patient 	?													</t>
  </si>
  <si>
    <t>Le dispositif de suivi permet à la fois au patient et aux soignants de suivre les bénéfices apportés au patient, de repérer et signaler tout dysfonctionnement lié au dispositif. (p20) (p38)</t>
  </si>
  <si>
    <t>12. L'évaluation du processus PAAM est réalisée</t>
  </si>
  <si>
    <t>Est ce que tout dysfonctionnement en lien avec le processus PAAM est signalé et discuté avec l'équipe ? </t>
  </si>
  <si>
    <t>somme</t>
  </si>
  <si>
    <t>tx réussite</t>
  </si>
  <si>
    <t>tx échec</t>
  </si>
  <si>
    <t>Formalisation &amp;informations</t>
  </si>
  <si>
    <t xml:space="preserve"> </t>
  </si>
  <si>
    <t>Ligne 1</t>
  </si>
  <si>
    <t>Ligne 2</t>
  </si>
  <si>
    <t>Ligne 3</t>
  </si>
  <si>
    <t>Ligne 4</t>
  </si>
  <si>
    <t>Oui</t>
  </si>
  <si>
    <t>Non</t>
  </si>
  <si>
    <t>Ligne 5</t>
  </si>
  <si>
    <t>Non concerné</t>
  </si>
  <si>
    <t>Ligne 6</t>
  </si>
  <si>
    <t>Ligne 7</t>
  </si>
  <si>
    <t>Ligne 8</t>
  </si>
  <si>
    <t>Ligne 9</t>
  </si>
  <si>
    <t>Ligne 10</t>
  </si>
  <si>
    <t>Ligne 11</t>
  </si>
  <si>
    <t>Ligne 12</t>
  </si>
  <si>
    <t>Ligne 13</t>
  </si>
  <si>
    <t>Résultats de l'audit PAAM</t>
  </si>
  <si>
    <t xml:space="preserve">Audit réalisé le </t>
  </si>
  <si>
    <t>Etablissement</t>
  </si>
  <si>
    <t>Taux de mesures appliquées global :</t>
  </si>
  <si>
    <t>Détail du taux de mesures appliquées :</t>
  </si>
  <si>
    <t>Taux d'atteinte de l'objectif</t>
  </si>
  <si>
    <t>Propositions d'améliorations :</t>
  </si>
  <si>
    <t>BIBLIOGRAPHIE</t>
  </si>
  <si>
    <t>Auteurs</t>
  </si>
  <si>
    <t>Description</t>
  </si>
  <si>
    <t>Liens</t>
  </si>
  <si>
    <t>HAS</t>
  </si>
  <si>
    <t>Le patient en auto administration de 
ses médicaments en cours 
d’hospitalisation (PAAM)
Juillet 2022</t>
  </si>
  <si>
    <t>https://www.has-sante.fr/upload/docs/application/pdf/2022-10/_spa_187_paam_version_longue_cd_vd.pdf</t>
  </si>
  <si>
    <t xml:space="preserve">7. Le consentement du patient est retrouvé </t>
  </si>
  <si>
    <t>Un pacte d'engagement (ou consentement du patient) par le patient est-il retrouvé dans son dossier patient ?</t>
  </si>
  <si>
    <r>
      <t xml:space="preserve">Le consentement peut être formalisé soit d’un document ad hoc spécifique ; d’une partie intégrée après la prescription (et dans ce cas, le document d’information contient toutes les informations complémentaires).
Il pourrait contenir : La date, correspondant au séjour ou au début d’une cure; Les engagements des professionnels et du patient;  Un rappel sur la possibilité pour le patient de se retirer du dispositif;  La signature (p31)
</t>
    </r>
    <r>
      <rPr>
        <b/>
        <sz val="9"/>
        <color theme="3"/>
        <rFont val="Calibri"/>
        <family val="2"/>
        <scheme val="minor"/>
      </rPr>
      <t>Cet engagement patient est fortement conseillé sans qu'il soit obligatoire
A noter que la signature du document par le patient n'est pas obligatoire, mais la tracabilité de l'accord du patient doit pouvoir être retrouvé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</si>
</sst>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u/>
      <sz val="11"/>
      <color theme="10"/>
      <name val="Calibri"/>
      <family val="2"/>
      <scheme val="minor"/>
    </font>
    <font>
      <b/>
      <sz val="11"/>
      <color theme="0"/>
      <name val="Calibri"/>
      <family val="2"/>
      <scheme val="minor"/>
    </font>
    <font>
      <b/>
      <u/>
      <sz val="12"/>
      <color theme="0"/>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sz val="11"/>
      <color rgb="FFFF0000"/>
      <name val="Calibri"/>
      <family val="2"/>
      <scheme val="minor"/>
    </font>
    <font>
      <sz val="10"/>
      <color theme="1"/>
      <name val="Calibri"/>
      <family val="2"/>
      <scheme val="minor"/>
    </font>
    <font>
      <sz val="10"/>
      <color theme="1"/>
      <name val="Times New Roman"/>
      <family val="1"/>
    </font>
    <font>
      <sz val="10"/>
      <color rgb="FF1F497D"/>
      <name val="Calibri"/>
      <family val="2"/>
      <scheme val="minor"/>
    </font>
    <font>
      <sz val="10"/>
      <color rgb="FF0000FF"/>
      <name val="Calibri"/>
      <family val="2"/>
      <scheme val="minor"/>
    </font>
    <font>
      <sz val="10"/>
      <color rgb="FF1F497D"/>
      <name val="Courier New"/>
      <family val="3"/>
    </font>
    <font>
      <sz val="10"/>
      <color theme="4" tint="-0.249977111117893"/>
      <name val="Calibri"/>
      <family val="2"/>
      <scheme val="minor"/>
    </font>
    <font>
      <sz val="10"/>
      <color theme="4" tint="-0.249977111117893"/>
      <name val="Times New Roman"/>
      <family val="1"/>
    </font>
    <font>
      <b/>
      <sz val="14"/>
      <color theme="1"/>
      <name val="Calibri"/>
      <family val="2"/>
      <scheme val="minor"/>
    </font>
    <font>
      <b/>
      <sz val="24"/>
      <color theme="1"/>
      <name val="Calibri"/>
      <family val="2"/>
      <scheme val="minor"/>
    </font>
    <font>
      <sz val="10"/>
      <color theme="3"/>
      <name val="Calibri"/>
      <family val="2"/>
      <scheme val="minor"/>
    </font>
    <font>
      <sz val="9"/>
      <color theme="3"/>
      <name val="Calibri"/>
      <family val="2"/>
      <scheme val="minor"/>
    </font>
    <font>
      <b/>
      <sz val="11"/>
      <color theme="1"/>
      <name val="Calibri"/>
      <family val="2"/>
      <scheme val="minor"/>
    </font>
    <font>
      <sz val="9"/>
      <color theme="4" tint="-0.249977111117893"/>
      <name val="Calibri"/>
      <family val="2"/>
      <scheme val="minor"/>
    </font>
    <font>
      <i/>
      <sz val="16"/>
      <color theme="1"/>
      <name val="Calibri"/>
      <family val="2"/>
      <scheme val="minor"/>
    </font>
    <font>
      <i/>
      <sz val="9"/>
      <color theme="1"/>
      <name val="Calibri"/>
      <family val="2"/>
      <scheme val="minor"/>
    </font>
    <font>
      <b/>
      <sz val="11"/>
      <color rgb="FFA1A1A1"/>
      <name val="Calibri"/>
      <family val="2"/>
      <scheme val="minor"/>
    </font>
    <font>
      <b/>
      <u/>
      <sz val="12"/>
      <color rgb="FFA1A1A1"/>
      <name val="Calibri"/>
      <family val="2"/>
      <scheme val="minor"/>
    </font>
    <font>
      <sz val="9"/>
      <color rgb="FFA1A1A1"/>
      <name val="Calibri"/>
      <family val="2"/>
      <scheme val="minor"/>
    </font>
    <font>
      <sz val="11"/>
      <color rgb="FFA1A1A1"/>
      <name val="Calibri"/>
      <family val="2"/>
      <scheme val="minor"/>
    </font>
    <font>
      <sz val="10"/>
      <color rgb="FF1F497D"/>
      <name val="Calibri"/>
      <family val="2"/>
    </font>
    <font>
      <sz val="12"/>
      <color rgb="FFFF0000"/>
      <name val="Calibri"/>
      <family val="2"/>
      <scheme val="minor"/>
    </font>
    <font>
      <u/>
      <sz val="11"/>
      <color rgb="FF000000"/>
      <name val="Calibri"/>
      <family val="2"/>
    </font>
    <font>
      <sz val="11"/>
      <color rgb="FF000000"/>
      <name val="Calibri"/>
      <family val="2"/>
    </font>
    <font>
      <sz val="9"/>
      <color rgb="FF366092"/>
      <name val="Calibri"/>
      <family val="2"/>
    </font>
    <font>
      <sz val="10"/>
      <color rgb="FFFF0000"/>
      <name val="Calibri"/>
      <family val="2"/>
    </font>
    <font>
      <sz val="11"/>
      <color theme="0"/>
      <name val="Calibri"/>
      <family val="2"/>
      <scheme val="minor"/>
    </font>
    <font>
      <sz val="12"/>
      <color rgb="FFA1A1A1"/>
      <name val="Calibri"/>
      <family val="2"/>
      <scheme val="minor"/>
    </font>
    <font>
      <u/>
      <sz val="11"/>
      <color rgb="FFA1A1A1"/>
      <name val="Calibri"/>
      <family val="2"/>
      <scheme val="minor"/>
    </font>
    <font>
      <b/>
      <sz val="9"/>
      <color theme="3"/>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bgColor theme="4"/>
      </patternFill>
    </fill>
    <fill>
      <patternFill patternType="solid">
        <fgColor theme="4" tint="-0.249977111117893"/>
        <bgColor indexed="64"/>
      </patternFill>
    </fill>
    <fill>
      <patternFill patternType="solid">
        <fgColor theme="3" tint="-0.249977111117893"/>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theme="4"/>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6" fillId="0" borderId="0" applyFont="0" applyFill="0" applyBorder="0" applyAlignment="0" applyProtection="0"/>
  </cellStyleXfs>
  <cellXfs count="119">
    <xf numFmtId="0" fontId="0" fillId="0" borderId="0" xfId="0"/>
    <xf numFmtId="0" fontId="4" fillId="0" borderId="0" xfId="0" applyFont="1"/>
    <xf numFmtId="0" fontId="0" fillId="0" borderId="0" xfId="0" applyAlignment="1">
      <alignment horizontal="left" vertical="center"/>
    </xf>
    <xf numFmtId="0" fontId="0" fillId="0" borderId="0" xfId="0" applyAlignment="1">
      <alignment vertical="center"/>
    </xf>
    <xf numFmtId="0" fontId="1" fillId="0" borderId="0" xfId="1"/>
    <xf numFmtId="0" fontId="0" fillId="0" borderId="0" xfId="0" applyAlignment="1">
      <alignment wrapText="1"/>
    </xf>
    <xf numFmtId="0" fontId="16" fillId="0" borderId="0" xfId="0" applyFont="1" applyAlignment="1">
      <alignment horizontal="center" vertical="center"/>
    </xf>
    <xf numFmtId="0" fontId="22" fillId="0" borderId="0" xfId="0" applyFont="1"/>
    <xf numFmtId="0" fontId="0" fillId="0" borderId="0" xfId="0" applyAlignment="1">
      <alignment horizontal="center" vertical="center"/>
    </xf>
    <xf numFmtId="0" fontId="0" fillId="0" borderId="0" xfId="0" applyAlignment="1">
      <alignment horizontal="center"/>
    </xf>
    <xf numFmtId="0" fontId="33" fillId="0" borderId="0" xfId="0" applyFont="1" applyAlignment="1">
      <alignment vertical="center"/>
    </xf>
    <xf numFmtId="9" fontId="0" fillId="0" borderId="0" xfId="0" applyNumberFormat="1"/>
    <xf numFmtId="0" fontId="33" fillId="0" borderId="0" xfId="0" applyFont="1"/>
    <xf numFmtId="9" fontId="33" fillId="0" borderId="0" xfId="0" applyNumberFormat="1" applyFont="1"/>
    <xf numFmtId="0" fontId="4" fillId="0" borderId="10" xfId="0" applyFont="1" applyBorder="1" applyAlignment="1" applyProtection="1">
      <alignment horizontal="center" vertical="center" wrapText="1"/>
      <protection locked="0"/>
    </xf>
    <xf numFmtId="14" fontId="19" fillId="3" borderId="22" xfId="0" applyNumberFormat="1" applyFont="1" applyFill="1" applyBorder="1" applyProtection="1">
      <protection locked="0"/>
    </xf>
    <xf numFmtId="0" fontId="0" fillId="0" borderId="0" xfId="0" applyProtection="1">
      <protection locked="0"/>
    </xf>
    <xf numFmtId="0" fontId="0" fillId="3" borderId="0" xfId="0" applyFill="1" applyProtection="1">
      <protection locked="0"/>
    </xf>
    <xf numFmtId="0" fontId="19" fillId="3" borderId="0" xfId="0" applyFont="1" applyFill="1" applyProtection="1">
      <protection locked="0"/>
    </xf>
    <xf numFmtId="14" fontId="19" fillId="3" borderId="0" xfId="0" applyNumberFormat="1" applyFont="1" applyFill="1" applyProtection="1">
      <protection locked="0"/>
    </xf>
    <xf numFmtId="9" fontId="0" fillId="3" borderId="0" xfId="2" applyFont="1" applyFill="1" applyProtection="1">
      <protection locked="0"/>
    </xf>
    <xf numFmtId="0" fontId="8" fillId="3" borderId="0" xfId="0" applyFont="1" applyFill="1" applyAlignment="1" applyProtection="1">
      <alignment vertical="top" wrapText="1"/>
      <protection locked="0"/>
    </xf>
    <xf numFmtId="0" fontId="19" fillId="3" borderId="0" xfId="0" applyFont="1" applyFill="1" applyAlignment="1" applyProtection="1">
      <alignment horizontal="left"/>
      <protection locked="0"/>
    </xf>
    <xf numFmtId="0" fontId="0" fillId="3" borderId="0" xfId="0" applyFill="1" applyAlignment="1" applyProtection="1">
      <alignment horizontal="left"/>
      <protection locked="0"/>
    </xf>
    <xf numFmtId="0" fontId="5" fillId="6" borderId="14" xfId="0" applyFont="1" applyFill="1" applyBorder="1" applyProtection="1">
      <protection locked="0"/>
    </xf>
    <xf numFmtId="0" fontId="5" fillId="6" borderId="0" xfId="0" applyFont="1" applyFill="1" applyProtection="1">
      <protection locked="0"/>
    </xf>
    <xf numFmtId="0" fontId="0" fillId="0" borderId="14" xfId="0" applyBorder="1" applyAlignment="1" applyProtection="1">
      <alignment horizontal="center" vertical="center"/>
      <protection locked="0"/>
    </xf>
    <xf numFmtId="0" fontId="24" fillId="0" borderId="0" xfId="0" applyFont="1" applyFill="1" applyAlignment="1">
      <alignment horizontal="center" vertical="center" wrapText="1"/>
    </xf>
    <xf numFmtId="0" fontId="3" fillId="0" borderId="18" xfId="0" applyFont="1" applyFill="1" applyBorder="1" applyAlignment="1">
      <alignment horizontal="center" vertical="center" wrapText="1"/>
    </xf>
    <xf numFmtId="0" fontId="4" fillId="0" borderId="0" xfId="0" applyFont="1" applyFill="1"/>
    <xf numFmtId="0" fontId="26" fillId="0" borderId="0" xfId="0" applyFont="1" applyFill="1" applyAlignment="1">
      <alignment vertical="center"/>
    </xf>
    <xf numFmtId="0" fontId="0" fillId="0" borderId="0" xfId="0" applyFill="1" applyAlignment="1">
      <alignment vertical="center"/>
    </xf>
    <xf numFmtId="0" fontId="0" fillId="0" borderId="0" xfId="0" applyFill="1"/>
    <xf numFmtId="0" fontId="34" fillId="0" borderId="0" xfId="0" applyFont="1" applyFill="1"/>
    <xf numFmtId="0" fontId="23" fillId="0" borderId="0" xfId="0" applyFont="1" applyFill="1" applyAlignment="1">
      <alignment horizontal="center" vertical="center" wrapText="1"/>
    </xf>
    <xf numFmtId="0" fontId="25" fillId="0" borderId="0" xfId="0" applyFont="1" applyFill="1" applyAlignment="1">
      <alignment horizontal="left" vertical="center" wrapText="1"/>
    </xf>
    <xf numFmtId="0" fontId="18" fillId="0" borderId="11"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7" fillId="0" borderId="0" xfId="0" applyFont="1" applyFill="1"/>
    <xf numFmtId="0" fontId="20" fillId="0" borderId="13" xfId="0" applyFont="1" applyFill="1" applyBorder="1" applyAlignment="1">
      <alignment horizontal="left" vertical="center" wrapText="1"/>
    </xf>
    <xf numFmtId="0" fontId="20" fillId="0" borderId="11" xfId="0" applyFont="1" applyFill="1" applyBorder="1" applyAlignment="1">
      <alignment vertical="center" wrapText="1"/>
    </xf>
    <xf numFmtId="0" fontId="18" fillId="0" borderId="11" xfId="0" applyFont="1" applyFill="1" applyBorder="1" applyAlignment="1">
      <alignment vertical="center" wrapText="1"/>
    </xf>
    <xf numFmtId="0" fontId="18" fillId="0" borderId="19" xfId="0" applyFont="1" applyFill="1" applyBorder="1" applyAlignment="1">
      <alignment vertical="center" wrapText="1"/>
    </xf>
    <xf numFmtId="0" fontId="20" fillId="0" borderId="19" xfId="0" applyFont="1" applyFill="1" applyBorder="1" applyAlignment="1">
      <alignment vertical="center" wrapText="1"/>
    </xf>
    <xf numFmtId="0" fontId="20" fillId="0" borderId="6" xfId="0" applyFont="1" applyFill="1" applyBorder="1" applyAlignment="1">
      <alignment horizontal="left" vertical="center" wrapText="1"/>
    </xf>
    <xf numFmtId="0" fontId="28" fillId="0" borderId="0" xfId="0" applyFont="1" applyFill="1"/>
    <xf numFmtId="0" fontId="31" fillId="0" borderId="11" xfId="0" applyFont="1" applyFill="1" applyBorder="1" applyAlignment="1">
      <alignment horizontal="left" vertical="center" wrapText="1"/>
    </xf>
    <xf numFmtId="0" fontId="20" fillId="0" borderId="0" xfId="0" applyFont="1" applyFill="1" applyAlignment="1">
      <alignment horizontal="left" vertical="center" wrapText="1"/>
    </xf>
    <xf numFmtId="0" fontId="35" fillId="0" borderId="0" xfId="1" applyFont="1" applyFill="1"/>
    <xf numFmtId="9" fontId="35" fillId="0" borderId="0" xfId="2" applyFont="1" applyFill="1"/>
    <xf numFmtId="9" fontId="35" fillId="0" borderId="0" xfId="1" applyNumberFormat="1" applyFont="1" applyFill="1"/>
    <xf numFmtId="0" fontId="1" fillId="0" borderId="0" xfId="1" applyFill="1"/>
    <xf numFmtId="0" fontId="26" fillId="0" borderId="0" xfId="0" applyFont="1" applyFill="1"/>
    <xf numFmtId="0" fontId="3" fillId="4" borderId="25"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10" fillId="0" borderId="21"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5" fillId="2" borderId="10"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10" fillId="0" borderId="25"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7" fillId="0" borderId="21"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 fillId="7" borderId="10" xfId="0" applyFont="1" applyFill="1" applyBorder="1" applyAlignment="1">
      <alignment horizontal="center" vertical="center" wrapText="1"/>
    </xf>
    <xf numFmtId="0" fontId="10" fillId="0" borderId="21"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30" fillId="0" borderId="23" xfId="0" applyFont="1" applyBorder="1" applyAlignment="1">
      <alignment horizontal="center" vertical="center" wrapText="1"/>
    </xf>
    <xf numFmtId="0" fontId="0" fillId="0" borderId="24" xfId="0" applyBorder="1" applyAlignment="1">
      <alignment horizontal="center" vertical="center"/>
    </xf>
    <xf numFmtId="0" fontId="0" fillId="0" borderId="1" xfId="0" applyBorder="1" applyAlignment="1">
      <alignment horizontal="center" vertical="center"/>
    </xf>
    <xf numFmtId="0" fontId="15" fillId="3"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top"/>
      <protection locked="0"/>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3" fillId="5" borderId="0" xfId="0" applyFont="1" applyFill="1" applyAlignment="1" applyProtection="1">
      <alignment horizontal="center" vertical="center" wrapText="1"/>
      <protection locked="0"/>
    </xf>
    <xf numFmtId="14" fontId="19" fillId="3" borderId="23" xfId="0" applyNumberFormat="1" applyFont="1" applyFill="1" applyBorder="1" applyAlignment="1" applyProtection="1">
      <alignment horizontal="center"/>
      <protection locked="0"/>
    </xf>
    <xf numFmtId="14" fontId="19" fillId="3" borderId="24" xfId="0" applyNumberFormat="1" applyFont="1" applyFill="1" applyBorder="1" applyAlignment="1" applyProtection="1">
      <alignment horizontal="center"/>
      <protection locked="0"/>
    </xf>
    <xf numFmtId="14" fontId="19" fillId="3" borderId="1" xfId="0" applyNumberFormat="1" applyFont="1" applyFill="1" applyBorder="1" applyAlignment="1" applyProtection="1">
      <alignment horizontal="center"/>
      <protection locked="0"/>
    </xf>
    <xf numFmtId="0" fontId="1" fillId="0" borderId="15" xfId="1" applyBorder="1" applyAlignment="1" applyProtection="1">
      <alignment horizontal="center" vertical="center" wrapText="1"/>
      <protection locked="0"/>
    </xf>
    <xf numFmtId="0" fontId="1" fillId="0" borderId="16" xfId="1" applyBorder="1" applyAlignment="1" applyProtection="1">
      <alignment horizontal="center" vertical="center" wrapText="1"/>
      <protection locked="0"/>
    </xf>
    <xf numFmtId="0" fontId="1" fillId="0" borderId="17" xfId="1" applyBorder="1" applyAlignment="1" applyProtection="1">
      <alignment horizontal="center" vertical="center" wrapText="1"/>
      <protection locked="0"/>
    </xf>
    <xf numFmtId="0" fontId="19" fillId="3" borderId="0" xfId="0" applyFont="1" applyFill="1" applyAlignment="1" applyProtection="1">
      <alignment horizontal="left"/>
      <protection locked="0"/>
    </xf>
    <xf numFmtId="0" fontId="0" fillId="3" borderId="0" xfId="0" applyFill="1" applyAlignment="1" applyProtection="1">
      <alignment horizontal="left"/>
      <protection locked="0"/>
    </xf>
    <xf numFmtId="0" fontId="5" fillId="6" borderId="16" xfId="0" applyFont="1" applyFill="1" applyBorder="1" applyAlignment="1" applyProtection="1">
      <alignment horizontal="center"/>
      <protection locked="0"/>
    </xf>
    <xf numFmtId="0" fontId="5" fillId="6" borderId="17" xfId="0" applyFont="1" applyFill="1" applyBorder="1" applyAlignment="1" applyProtection="1">
      <alignment horizontal="center"/>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2" fillId="8" borderId="4" xfId="0" applyFont="1" applyFill="1" applyBorder="1" applyAlignment="1">
      <alignment horizontal="center" vertical="center" wrapText="1"/>
    </xf>
    <xf numFmtId="0" fontId="2" fillId="8" borderId="9"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A1A1A1"/>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964835981580922"/>
          <c:y val="0.43097198955418015"/>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364494165392673"/>
          <c:y val="0.20545897741977548"/>
          <c:w val="0.56961883263700708"/>
          <c:h val="0.51765323489385318"/>
        </c:manualLayout>
      </c:layout>
      <c:doughnutChart>
        <c:varyColors val="1"/>
        <c:ser>
          <c:idx val="0"/>
          <c:order val="0"/>
          <c:tx>
            <c:strRef>
              <c:f>'Grille AUDIT'!$K$70</c:f>
              <c:strCache>
                <c:ptCount val="1"/>
                <c:pt idx="0">
                  <c:v>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35D-4477-B0E9-8244A50685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35D-4477-B0E9-8244A50685EE}"/>
              </c:ext>
            </c:extLst>
          </c:dPt>
          <c:val>
            <c:numRef>
              <c:f>'Grille AUDIT'!$K$70:$K$71</c:f>
              <c:numCache>
                <c:formatCode>0%</c:formatCode>
                <c:ptCount val="2"/>
                <c:pt idx="0">
                  <c:v>0</c:v>
                </c:pt>
                <c:pt idx="1">
                  <c:v>1</c:v>
                </c:pt>
              </c:numCache>
            </c:numRef>
          </c:val>
          <c:extLst>
            <c:ext xmlns:c16="http://schemas.microsoft.com/office/drawing/2014/chart" uri="{C3380CC4-5D6E-409C-BE32-E72D297353CC}">
              <c16:uniqueId val="{00000004-835D-4477-B0E9-8244A50685EE}"/>
            </c:ext>
          </c:extLst>
        </c:ser>
        <c:dLbls>
          <c:showLegendKey val="0"/>
          <c:showVal val="0"/>
          <c:showCatName val="0"/>
          <c:showSerName val="0"/>
          <c:showPercent val="0"/>
          <c:showBubbleSize val="0"/>
          <c:showLeaderLines val="1"/>
        </c:dLbls>
        <c:firstSliceAng val="0"/>
        <c:holeSize val="61"/>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05640683034343"/>
          <c:y val="0.20774756400381464"/>
          <c:w val="0.48010009430496808"/>
          <c:h val="0.72173223071797388"/>
        </c:manualLayout>
      </c:layout>
      <c:radarChart>
        <c:radarStyle val="marker"/>
        <c:varyColors val="0"/>
        <c:ser>
          <c:idx val="0"/>
          <c:order val="0"/>
          <c:spPr>
            <a:ln w="28575" cap="rnd">
              <a:solidFill>
                <a:schemeClr val="accent1"/>
              </a:solidFill>
              <a:round/>
            </a:ln>
            <a:effectLst/>
          </c:spPr>
          <c:marker>
            <c:symbol val="none"/>
          </c:marker>
          <c:cat>
            <c:strRef>
              <c:f>RESULTATS!$J$1:$J$5</c:f>
              <c:strCache>
                <c:ptCount val="5"/>
                <c:pt idx="0">
                  <c:v>Formalisation &amp; informations</c:v>
                </c:pt>
                <c:pt idx="1">
                  <c:v>Evaluation des moyens à la mise en place du PAAM</c:v>
                </c:pt>
                <c:pt idx="2">
                  <c:v>Inclusion du patient dans le dispositif PAAM</c:v>
                </c:pt>
                <c:pt idx="3">
                  <c:v>Mise en œuvre du PAAM</c:v>
                </c:pt>
                <c:pt idx="4">
                  <c:v>Suivi &amp; réévaluation</c:v>
                </c:pt>
              </c:strCache>
            </c:strRef>
          </c:cat>
          <c:val>
            <c:numRef>
              <c:f>RESULTATS!$K$1:$K$5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1D09-480C-B1B2-4DFC030FCF08}"/>
            </c:ext>
          </c:extLst>
        </c:ser>
        <c:dLbls>
          <c:showLegendKey val="0"/>
          <c:showVal val="0"/>
          <c:showCatName val="0"/>
          <c:showSerName val="0"/>
          <c:showPercent val="0"/>
          <c:showBubbleSize val="0"/>
        </c:dLbls>
        <c:axId val="575500368"/>
        <c:axId val="575499056"/>
      </c:radarChart>
      <c:catAx>
        <c:axId val="57550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75499056"/>
        <c:crosses val="autoZero"/>
        <c:auto val="1"/>
        <c:lblAlgn val="ctr"/>
        <c:lblOffset val="100"/>
        <c:noMultiLvlLbl val="0"/>
      </c:catAx>
      <c:valAx>
        <c:axId val="575499056"/>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500368"/>
        <c:crosses val="autoZero"/>
        <c:crossBetween val="between"/>
        <c:majorUnit val="0.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111580</xdr:rowOff>
    </xdr:from>
    <xdr:to>
      <xdr:col>3</xdr:col>
      <xdr:colOff>231902</xdr:colOff>
      <xdr:row>0</xdr:row>
      <xdr:rowOff>683080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500" y="111580"/>
          <a:ext cx="1927352" cy="571500"/>
        </a:xfrm>
        <a:prstGeom prst="rect">
          <a:avLst/>
        </a:prstGeom>
      </xdr:spPr>
    </xdr:pic>
    <xdr:clientData/>
  </xdr:twoCellAnchor>
  <xdr:twoCellAnchor editAs="oneCell">
    <xdr:from>
      <xdr:col>3</xdr:col>
      <xdr:colOff>387350</xdr:colOff>
      <xdr:row>0</xdr:row>
      <xdr:rowOff>101600</xdr:rowOff>
    </xdr:from>
    <xdr:to>
      <xdr:col>4</xdr:col>
      <xdr:colOff>711200</xdr:colOff>
      <xdr:row>0</xdr:row>
      <xdr:rowOff>728765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146300" y="101600"/>
          <a:ext cx="1073150" cy="627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58615</xdr:colOff>
      <xdr:row>0</xdr:row>
      <xdr:rowOff>73269</xdr:rowOff>
    </xdr:from>
    <xdr:to>
      <xdr:col>3</xdr:col>
      <xdr:colOff>56635</xdr:colOff>
      <xdr:row>0</xdr:row>
      <xdr:rowOff>527538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8615" y="73269"/>
          <a:ext cx="1522020" cy="454269"/>
        </a:xfrm>
        <a:prstGeom prst="rect">
          <a:avLst/>
        </a:prstGeom>
      </xdr:spPr>
    </xdr:pic>
    <xdr:clientData/>
  </xdr:twoCellAnchor>
  <xdr:twoCellAnchor editAs="oneCell">
    <xdr:from>
      <xdr:col>3</xdr:col>
      <xdr:colOff>195385</xdr:colOff>
      <xdr:row>0</xdr:row>
      <xdr:rowOff>48846</xdr:rowOff>
    </xdr:from>
    <xdr:to>
      <xdr:col>4</xdr:col>
      <xdr:colOff>288193</xdr:colOff>
      <xdr:row>0</xdr:row>
      <xdr:rowOff>548409</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719385" y="48846"/>
          <a:ext cx="854808" cy="499563"/>
        </a:xfrm>
        <a:prstGeom prst="rect">
          <a:avLst/>
        </a:prstGeom>
      </xdr:spPr>
    </xdr:pic>
    <xdr:clientData/>
  </xdr:twoCellAnchor>
  <xdr:twoCellAnchor>
    <xdr:from>
      <xdr:col>1</xdr:col>
      <xdr:colOff>126674</xdr:colOff>
      <xdr:row>5</xdr:row>
      <xdr:rowOff>35407</xdr:rowOff>
    </xdr:from>
    <xdr:to>
      <xdr:col>3</xdr:col>
      <xdr:colOff>702236</xdr:colOff>
      <xdr:row>12</xdr:row>
      <xdr:rowOff>22413</xdr:rowOff>
    </xdr:to>
    <xdr:graphicFrame macro="">
      <xdr:nvGraphicFramePr>
        <xdr:cNvPr id="7" name="Graphique 6">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235324</xdr:colOff>
      <xdr:row>5</xdr:row>
      <xdr:rowOff>44077</xdr:rowOff>
    </xdr:from>
    <xdr:to>
      <xdr:col>8</xdr:col>
      <xdr:colOff>694765</xdr:colOff>
      <xdr:row>12</xdr:row>
      <xdr:rowOff>179294</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au1" displayName="Tableau1" ref="B11:B13" totalsRowShown="0">
  <autoFilter ref="B11:B13"/>
  <tableColumns count="1">
    <tableColumn id="1" name="Mesure appliqué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as-sante.fr/upload/docs/application/pdf/2022-10/_spa_187_paam_version_longue_cd_v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tabSelected="1" zoomScaleNormal="100" zoomScaleSheetLayoutView="115" zoomScalePageLayoutView="130" workbookViewId="0"/>
  </sheetViews>
  <sheetFormatPr baseColWidth="10" defaultColWidth="11.453125" defaultRowHeight="35.25" customHeight="1" x14ac:dyDescent="0.35"/>
  <cols>
    <col min="1" max="1" width="3.81640625" customWidth="1"/>
    <col min="2" max="2" width="14.453125" customWidth="1"/>
    <col min="3" max="3" width="10.7265625" style="2" customWidth="1"/>
    <col min="4" max="8" width="10.7265625" style="3" customWidth="1"/>
    <col min="9" max="9" width="19.1796875" style="3" customWidth="1"/>
    <col min="10" max="10" width="11.453125" style="3" customWidth="1"/>
    <col min="11" max="12" width="0.1796875" style="30" customWidth="1"/>
    <col min="13" max="13" width="53.26953125" style="31" hidden="1" customWidth="1"/>
    <col min="14" max="14" width="11.453125" style="32" customWidth="1"/>
    <col min="15" max="17" width="11" customWidth="1"/>
  </cols>
  <sheetData>
    <row r="1" spans="2:18" ht="70.5" customHeight="1" x14ac:dyDescent="0.35">
      <c r="G1" s="74" t="s">
        <v>0</v>
      </c>
      <c r="H1" s="75"/>
      <c r="I1" s="75"/>
      <c r="J1" s="75"/>
    </row>
    <row r="2" spans="2:18" ht="9" customHeight="1" thickBot="1" x14ac:dyDescent="0.4">
      <c r="B2" s="7"/>
      <c r="F2" s="6"/>
      <c r="G2" s="6"/>
      <c r="H2" s="6"/>
      <c r="I2" s="6"/>
      <c r="J2" s="6"/>
    </row>
    <row r="3" spans="2:18" ht="73" customHeight="1" thickBot="1" x14ac:dyDescent="0.4">
      <c r="B3" s="79" t="s">
        <v>1</v>
      </c>
      <c r="C3" s="80"/>
      <c r="D3" s="80"/>
      <c r="E3" s="80"/>
      <c r="F3" s="80"/>
      <c r="G3" s="80"/>
      <c r="H3" s="80"/>
      <c r="I3" s="80"/>
      <c r="J3" s="81"/>
    </row>
    <row r="4" spans="2:18" ht="7.5" customHeight="1" thickBot="1" x14ac:dyDescent="0.4">
      <c r="B4" s="1"/>
      <c r="C4" s="1"/>
      <c r="D4" s="1"/>
      <c r="E4" s="1"/>
      <c r="F4" s="1"/>
      <c r="G4" s="1"/>
      <c r="H4" s="1"/>
      <c r="I4" s="1"/>
      <c r="J4" s="1"/>
      <c r="K4" s="33"/>
      <c r="L4" s="33"/>
      <c r="M4" s="29"/>
    </row>
    <row r="5" spans="2:18" ht="17.25" customHeight="1" x14ac:dyDescent="0.35">
      <c r="B5" s="76" t="s">
        <v>2</v>
      </c>
      <c r="C5" s="76"/>
      <c r="D5" s="76"/>
      <c r="E5" s="76"/>
      <c r="F5" s="76"/>
      <c r="G5" s="76"/>
      <c r="H5" s="76"/>
      <c r="I5" s="76"/>
      <c r="J5" s="76" t="s">
        <v>3</v>
      </c>
      <c r="K5" s="34"/>
      <c r="L5" s="34"/>
      <c r="M5" s="117"/>
    </row>
    <row r="6" spans="2:18" ht="27" customHeight="1" thickBot="1" x14ac:dyDescent="0.4">
      <c r="B6" s="76"/>
      <c r="C6" s="76"/>
      <c r="D6" s="76"/>
      <c r="E6" s="76"/>
      <c r="F6" s="76"/>
      <c r="G6" s="76"/>
      <c r="H6" s="76"/>
      <c r="I6" s="76"/>
      <c r="J6" s="76"/>
      <c r="K6" s="34" t="s">
        <v>4</v>
      </c>
      <c r="L6" s="34" t="s">
        <v>5</v>
      </c>
      <c r="M6" s="118" t="s">
        <v>6</v>
      </c>
    </row>
    <row r="7" spans="2:18" s="1" customFormat="1" ht="42.65" customHeight="1" x14ac:dyDescent="0.35">
      <c r="B7" s="65" t="s">
        <v>7</v>
      </c>
      <c r="C7" s="56" t="s">
        <v>8</v>
      </c>
      <c r="D7" s="57"/>
      <c r="E7" s="57"/>
      <c r="F7" s="57"/>
      <c r="G7" s="57"/>
      <c r="H7" s="57"/>
      <c r="I7" s="57"/>
      <c r="J7" s="58"/>
      <c r="K7" s="27">
        <f>SUM(K8:K11)-SUMIFS($K$8:$K$11,$J$8:$J$11,"Non concerné")</f>
        <v>0</v>
      </c>
      <c r="L7" s="27">
        <f>8+SUMIFS($K$8:$K$11,$J$8:$J$11,"Non concerné")</f>
        <v>8</v>
      </c>
      <c r="M7" s="28"/>
      <c r="N7" s="29"/>
    </row>
    <row r="8" spans="2:18" ht="42.65" customHeight="1" x14ac:dyDescent="0.35">
      <c r="B8" s="65"/>
      <c r="C8" s="59" t="s">
        <v>9</v>
      </c>
      <c r="D8" s="73"/>
      <c r="E8" s="73"/>
      <c r="F8" s="73"/>
      <c r="G8" s="73"/>
      <c r="H8" s="73"/>
      <c r="I8" s="73"/>
      <c r="J8" s="14"/>
      <c r="K8" s="35" t="str">
        <f>IF(J8="Oui",2,IF(J8="Non","",IF(J8="Non concerné",-2,"")))</f>
        <v/>
      </c>
      <c r="L8" s="35"/>
      <c r="M8" s="36" t="s">
        <v>10</v>
      </c>
      <c r="R8" s="9"/>
    </row>
    <row r="9" spans="2:18" ht="42.65" customHeight="1" x14ac:dyDescent="0.35">
      <c r="B9" s="65"/>
      <c r="C9" s="59" t="s">
        <v>11</v>
      </c>
      <c r="D9" s="73"/>
      <c r="E9" s="73"/>
      <c r="F9" s="73"/>
      <c r="G9" s="73"/>
      <c r="H9" s="73"/>
      <c r="I9" s="73"/>
      <c r="J9" s="14"/>
      <c r="K9" s="35" t="str">
        <f t="shared" ref="K9:K10" si="0">IF(J9="Oui",2,IF(J9="Non","",IF(J9="Non concerné",-2,"")))</f>
        <v/>
      </c>
      <c r="L9" s="35"/>
      <c r="M9" s="37" t="s">
        <v>12</v>
      </c>
    </row>
    <row r="10" spans="2:18" ht="42.65" customHeight="1" x14ac:dyDescent="0.35">
      <c r="B10" s="65"/>
      <c r="C10" s="59" t="s">
        <v>13</v>
      </c>
      <c r="D10" s="73"/>
      <c r="E10" s="73"/>
      <c r="F10" s="73"/>
      <c r="G10" s="73"/>
      <c r="H10" s="73"/>
      <c r="I10" s="73"/>
      <c r="J10" s="14"/>
      <c r="K10" s="35" t="str">
        <f t="shared" si="0"/>
        <v/>
      </c>
      <c r="L10" s="35"/>
      <c r="M10" s="37" t="s">
        <v>14</v>
      </c>
    </row>
    <row r="11" spans="2:18" ht="42.65" customHeight="1" thickBot="1" x14ac:dyDescent="0.4">
      <c r="B11" s="65"/>
      <c r="C11" s="59" t="s">
        <v>15</v>
      </c>
      <c r="D11" s="73"/>
      <c r="E11" s="73"/>
      <c r="F11" s="73"/>
      <c r="G11" s="73"/>
      <c r="H11" s="73"/>
      <c r="I11" s="73"/>
      <c r="J11" s="14"/>
      <c r="K11" s="35" t="str">
        <f>IF(J11="Oui",2,IF(J11="Non","",IF(J11="Non concerné",-2,"")))</f>
        <v/>
      </c>
      <c r="L11" s="35"/>
      <c r="M11" s="38" t="s">
        <v>16</v>
      </c>
    </row>
    <row r="12" spans="2:18" ht="42.65" customHeight="1" x14ac:dyDescent="0.35">
      <c r="B12" s="65"/>
      <c r="C12" s="57" t="s">
        <v>17</v>
      </c>
      <c r="D12" s="57"/>
      <c r="E12" s="57"/>
      <c r="F12" s="57"/>
      <c r="G12" s="57"/>
      <c r="H12" s="57"/>
      <c r="I12" s="57"/>
      <c r="J12" s="58"/>
      <c r="K12" s="35"/>
      <c r="L12" s="35"/>
      <c r="M12" s="39"/>
    </row>
    <row r="13" spans="2:18" ht="82.5" customHeight="1" thickBot="1" x14ac:dyDescent="0.4">
      <c r="B13" s="65"/>
      <c r="C13" s="67"/>
      <c r="D13" s="68"/>
      <c r="E13" s="68"/>
      <c r="F13" s="68"/>
      <c r="G13" s="68"/>
      <c r="H13" s="68"/>
      <c r="I13" s="68"/>
      <c r="J13" s="69"/>
      <c r="K13" s="35"/>
      <c r="L13" s="35"/>
      <c r="M13" s="39"/>
    </row>
    <row r="14" spans="2:18" s="1" customFormat="1" ht="42.65" customHeight="1" x14ac:dyDescent="0.35">
      <c r="B14" s="65" t="s">
        <v>18</v>
      </c>
      <c r="C14" s="56" t="s">
        <v>19</v>
      </c>
      <c r="D14" s="57"/>
      <c r="E14" s="57"/>
      <c r="F14" s="57"/>
      <c r="G14" s="57"/>
      <c r="H14" s="57"/>
      <c r="I14" s="57"/>
      <c r="J14" s="58"/>
      <c r="K14" s="27">
        <f>SUM(K15:K20)-SUMIFS($K$15:$K$20,$J$15:$J$20,"Non concerné")</f>
        <v>0</v>
      </c>
      <c r="L14" s="27">
        <f>10+SUMIFS($K$15:$K$20,$J$15:$J$20,"Non concerné")</f>
        <v>10</v>
      </c>
      <c r="M14" s="28"/>
      <c r="N14" s="29"/>
    </row>
    <row r="15" spans="2:18" ht="42.65" customHeight="1" x14ac:dyDescent="0.35">
      <c r="B15" s="65"/>
      <c r="C15" s="59" t="s">
        <v>20</v>
      </c>
      <c r="D15" s="73"/>
      <c r="E15" s="73"/>
      <c r="F15" s="73"/>
      <c r="G15" s="73"/>
      <c r="H15" s="73"/>
      <c r="I15" s="73"/>
      <c r="J15" s="14"/>
      <c r="K15" s="35" t="str">
        <f>IF(J15="Oui",2,IF(J15="Non","",IF(J15="Non concerné",-2,"")))</f>
        <v/>
      </c>
      <c r="L15" s="35"/>
      <c r="M15" s="36" t="s">
        <v>21</v>
      </c>
    </row>
    <row r="16" spans="2:18" ht="42.65" customHeight="1" x14ac:dyDescent="0.35">
      <c r="B16" s="65"/>
      <c r="C16" s="70" t="s">
        <v>22</v>
      </c>
      <c r="D16" s="71"/>
      <c r="E16" s="71"/>
      <c r="F16" s="71"/>
      <c r="G16" s="71"/>
      <c r="H16" s="71"/>
      <c r="I16" s="71"/>
      <c r="J16" s="14"/>
      <c r="K16" s="35" t="str">
        <f t="shared" ref="K16:K20" si="1">IF(J16="Oui",2,IF(J16="Non","",IF(J16="Non concerné",-2,"")))</f>
        <v/>
      </c>
      <c r="L16" s="35"/>
      <c r="M16" s="36" t="s">
        <v>23</v>
      </c>
    </row>
    <row r="17" spans="2:14" ht="42.65" customHeight="1" x14ac:dyDescent="0.35">
      <c r="B17" s="65"/>
      <c r="C17" s="59" t="s">
        <v>24</v>
      </c>
      <c r="D17" s="73"/>
      <c r="E17" s="73"/>
      <c r="F17" s="73"/>
      <c r="G17" s="73"/>
      <c r="H17" s="73"/>
      <c r="I17" s="73"/>
      <c r="J17" s="14"/>
      <c r="K17" s="35" t="str">
        <f t="shared" si="1"/>
        <v/>
      </c>
      <c r="L17" s="35"/>
      <c r="M17" s="40" t="s">
        <v>25</v>
      </c>
      <c r="N17" s="41"/>
    </row>
    <row r="18" spans="2:14" ht="42.65" customHeight="1" x14ac:dyDescent="0.35">
      <c r="B18" s="65"/>
      <c r="C18" s="62" t="s">
        <v>26</v>
      </c>
      <c r="D18" s="72"/>
      <c r="E18" s="72"/>
      <c r="F18" s="72"/>
      <c r="G18" s="72"/>
      <c r="H18" s="72"/>
      <c r="I18" s="72"/>
      <c r="J18" s="14"/>
      <c r="K18" s="35" t="str">
        <f t="shared" si="1"/>
        <v/>
      </c>
      <c r="L18" s="35"/>
      <c r="M18" s="42" t="s">
        <v>27</v>
      </c>
    </row>
    <row r="19" spans="2:14" ht="42.65" customHeight="1" x14ac:dyDescent="0.35">
      <c r="B19" s="65"/>
      <c r="C19" s="56" t="s">
        <v>28</v>
      </c>
      <c r="D19" s="57"/>
      <c r="E19" s="57"/>
      <c r="F19" s="57"/>
      <c r="G19" s="57"/>
      <c r="H19" s="57"/>
      <c r="I19" s="57"/>
      <c r="J19" s="58"/>
      <c r="K19" s="35" t="str">
        <f t="shared" si="1"/>
        <v/>
      </c>
      <c r="L19" s="35"/>
      <c r="M19" s="42"/>
    </row>
    <row r="20" spans="2:14" ht="45.75" customHeight="1" x14ac:dyDescent="0.35">
      <c r="B20" s="65"/>
      <c r="C20" s="70" t="s">
        <v>29</v>
      </c>
      <c r="D20" s="71"/>
      <c r="E20" s="71"/>
      <c r="F20" s="71"/>
      <c r="G20" s="71"/>
      <c r="H20" s="71"/>
      <c r="I20" s="71"/>
      <c r="J20" s="14"/>
      <c r="K20" s="35" t="str">
        <f t="shared" si="1"/>
        <v/>
      </c>
      <c r="L20" s="35"/>
      <c r="M20" s="37" t="s">
        <v>30</v>
      </c>
      <c r="N20" s="41"/>
    </row>
    <row r="21" spans="2:14" ht="42.65" customHeight="1" x14ac:dyDescent="0.35">
      <c r="B21" s="65"/>
      <c r="C21" s="57" t="s">
        <v>31</v>
      </c>
      <c r="D21" s="57"/>
      <c r="E21" s="57"/>
      <c r="F21" s="57"/>
      <c r="G21" s="57"/>
      <c r="H21" s="57"/>
      <c r="I21" s="57"/>
      <c r="J21" s="58"/>
      <c r="K21" s="35"/>
      <c r="L21" s="35"/>
      <c r="M21" s="39"/>
    </row>
    <row r="22" spans="2:14" ht="82.5" customHeight="1" thickBot="1" x14ac:dyDescent="0.4">
      <c r="B22" s="65"/>
      <c r="C22" s="67"/>
      <c r="D22" s="68"/>
      <c r="E22" s="68"/>
      <c r="F22" s="68"/>
      <c r="G22" s="68"/>
      <c r="H22" s="68"/>
      <c r="I22" s="68"/>
      <c r="J22" s="69"/>
      <c r="K22" s="35"/>
      <c r="L22" s="35"/>
      <c r="M22" s="39"/>
    </row>
    <row r="23" spans="2:14" s="1" customFormat="1" ht="42.65" customHeight="1" x14ac:dyDescent="0.35">
      <c r="B23" s="65" t="s">
        <v>32</v>
      </c>
      <c r="C23" s="56" t="s">
        <v>33</v>
      </c>
      <c r="D23" s="57"/>
      <c r="E23" s="57"/>
      <c r="F23" s="57"/>
      <c r="G23" s="57"/>
      <c r="H23" s="57"/>
      <c r="I23" s="57"/>
      <c r="J23" s="58"/>
      <c r="K23" s="27">
        <f>SUM(K24:K40)-SUMIFS($K$24:$K$40,$J$24:$J$40,"Non concerné")</f>
        <v>0</v>
      </c>
      <c r="L23" s="27">
        <f>24+SUMIFS($K$24:$K$39,$J$24:$J$39,"Non concerné")</f>
        <v>24</v>
      </c>
      <c r="M23" s="28"/>
      <c r="N23" s="29"/>
    </row>
    <row r="24" spans="2:14" ht="42.65" customHeight="1" x14ac:dyDescent="0.35">
      <c r="B24" s="65"/>
      <c r="C24" s="77" t="s">
        <v>34</v>
      </c>
      <c r="D24" s="78"/>
      <c r="E24" s="78"/>
      <c r="F24" s="78"/>
      <c r="G24" s="78"/>
      <c r="H24" s="78"/>
      <c r="I24" s="78"/>
      <c r="J24" s="14"/>
      <c r="K24" s="35" t="str">
        <f>IF(J24="Oui",2,IF(J24="Non","",IF(J24="Non concerné",-2,"")))</f>
        <v/>
      </c>
      <c r="L24" s="35"/>
      <c r="M24" s="43" t="s">
        <v>35</v>
      </c>
      <c r="N24" s="41"/>
    </row>
    <row r="25" spans="2:14" ht="42.65" customHeight="1" x14ac:dyDescent="0.35">
      <c r="B25" s="65"/>
      <c r="C25" s="77" t="s">
        <v>36</v>
      </c>
      <c r="D25" s="78"/>
      <c r="E25" s="78"/>
      <c r="F25" s="78"/>
      <c r="G25" s="78"/>
      <c r="H25" s="78"/>
      <c r="I25" s="78"/>
      <c r="J25" s="14"/>
      <c r="K25" s="35" t="str">
        <f t="shared" ref="K25:K35" si="2">IF(J25="Oui",2,IF(J25="Non","",IF(J25="Non concerné",-2,"")))</f>
        <v/>
      </c>
      <c r="L25" s="35"/>
      <c r="M25" s="44" t="s">
        <v>37</v>
      </c>
    </row>
    <row r="26" spans="2:14" ht="42.65" customHeight="1" x14ac:dyDescent="0.35">
      <c r="B26" s="65"/>
      <c r="C26" s="77" t="s">
        <v>38</v>
      </c>
      <c r="D26" s="78"/>
      <c r="E26" s="78"/>
      <c r="F26" s="78"/>
      <c r="G26" s="78"/>
      <c r="H26" s="78"/>
      <c r="I26" s="78"/>
      <c r="J26" s="14"/>
      <c r="K26" s="35" t="str">
        <f t="shared" si="2"/>
        <v/>
      </c>
      <c r="L26" s="35"/>
      <c r="M26" s="44" t="s">
        <v>39</v>
      </c>
    </row>
    <row r="27" spans="2:14" ht="42.65" customHeight="1" x14ac:dyDescent="0.35">
      <c r="B27" s="65"/>
      <c r="C27" s="59" t="s">
        <v>40</v>
      </c>
      <c r="D27" s="66"/>
      <c r="E27" s="66"/>
      <c r="F27" s="66"/>
      <c r="G27" s="66"/>
      <c r="H27" s="66"/>
      <c r="I27" s="66"/>
      <c r="J27" s="14"/>
      <c r="K27" s="35" t="str">
        <f t="shared" si="2"/>
        <v/>
      </c>
      <c r="L27" s="35"/>
      <c r="M27" s="44" t="s">
        <v>41</v>
      </c>
    </row>
    <row r="28" spans="2:14" ht="42.65" customHeight="1" x14ac:dyDescent="0.35">
      <c r="B28" s="65"/>
      <c r="C28" s="59" t="s">
        <v>42</v>
      </c>
      <c r="D28" s="66"/>
      <c r="E28" s="66"/>
      <c r="F28" s="66"/>
      <c r="G28" s="66"/>
      <c r="H28" s="66"/>
      <c r="I28" s="66"/>
      <c r="J28" s="14"/>
      <c r="K28" s="35" t="str">
        <f t="shared" si="2"/>
        <v/>
      </c>
      <c r="L28" s="35"/>
      <c r="M28" s="44" t="s">
        <v>43</v>
      </c>
    </row>
    <row r="29" spans="2:14" ht="42.65" customHeight="1" x14ac:dyDescent="0.35">
      <c r="B29" s="65"/>
      <c r="C29" s="56" t="s">
        <v>44</v>
      </c>
      <c r="D29" s="57"/>
      <c r="E29" s="57"/>
      <c r="F29" s="57"/>
      <c r="G29" s="57"/>
      <c r="H29" s="57"/>
      <c r="I29" s="57"/>
      <c r="J29" s="58"/>
      <c r="K29" s="35" t="str">
        <f t="shared" si="2"/>
        <v/>
      </c>
      <c r="L29" s="35"/>
      <c r="M29" s="44"/>
    </row>
    <row r="30" spans="2:14" ht="59" customHeight="1" x14ac:dyDescent="0.35">
      <c r="B30" s="65"/>
      <c r="C30" s="59" t="s">
        <v>45</v>
      </c>
      <c r="D30" s="66"/>
      <c r="E30" s="66"/>
      <c r="F30" s="66"/>
      <c r="G30" s="66"/>
      <c r="H30" s="66"/>
      <c r="I30" s="66"/>
      <c r="J30" s="14"/>
      <c r="K30" s="35" t="str">
        <f t="shared" si="2"/>
        <v/>
      </c>
      <c r="L30" s="35"/>
      <c r="M30" s="44" t="s">
        <v>46</v>
      </c>
    </row>
    <row r="31" spans="2:14" ht="42.65" customHeight="1" x14ac:dyDescent="0.35">
      <c r="B31" s="65"/>
      <c r="C31" s="59" t="s">
        <v>47</v>
      </c>
      <c r="D31" s="60"/>
      <c r="E31" s="60"/>
      <c r="F31" s="60"/>
      <c r="G31" s="60"/>
      <c r="H31" s="60"/>
      <c r="I31" s="60"/>
      <c r="J31" s="14"/>
      <c r="K31" s="35" t="str">
        <f t="shared" si="2"/>
        <v/>
      </c>
      <c r="L31" s="35"/>
      <c r="M31" s="45" t="s">
        <v>48</v>
      </c>
    </row>
    <row r="32" spans="2:14" ht="42.65" customHeight="1" x14ac:dyDescent="0.35">
      <c r="B32" s="65"/>
      <c r="C32" s="56" t="s">
        <v>49</v>
      </c>
      <c r="D32" s="57"/>
      <c r="E32" s="57"/>
      <c r="F32" s="57"/>
      <c r="G32" s="57"/>
      <c r="H32" s="57"/>
      <c r="I32" s="57"/>
      <c r="J32" s="58"/>
      <c r="K32" s="35" t="str">
        <f t="shared" si="2"/>
        <v/>
      </c>
      <c r="L32" s="35"/>
      <c r="M32" s="45"/>
    </row>
    <row r="33" spans="2:14" ht="42.65" customHeight="1" x14ac:dyDescent="0.35">
      <c r="B33" s="65"/>
      <c r="C33" s="59" t="s">
        <v>50</v>
      </c>
      <c r="D33" s="60"/>
      <c r="E33" s="60"/>
      <c r="F33" s="60"/>
      <c r="G33" s="60"/>
      <c r="H33" s="60"/>
      <c r="I33" s="60"/>
      <c r="J33" s="14"/>
      <c r="K33" s="35" t="str">
        <f t="shared" si="2"/>
        <v/>
      </c>
      <c r="L33" s="35"/>
      <c r="M33" s="45" t="s">
        <v>51</v>
      </c>
    </row>
    <row r="34" spans="2:14" ht="42.65" customHeight="1" x14ac:dyDescent="0.35">
      <c r="B34" s="65"/>
      <c r="C34" s="56" t="s">
        <v>136</v>
      </c>
      <c r="D34" s="57"/>
      <c r="E34" s="57"/>
      <c r="F34" s="57"/>
      <c r="G34" s="57"/>
      <c r="H34" s="57"/>
      <c r="I34" s="57"/>
      <c r="J34" s="58"/>
      <c r="K34" s="35" t="str">
        <f t="shared" si="2"/>
        <v/>
      </c>
      <c r="L34" s="35"/>
      <c r="M34" s="45"/>
    </row>
    <row r="35" spans="2:14" ht="112" customHeight="1" x14ac:dyDescent="0.35">
      <c r="B35" s="65"/>
      <c r="C35" s="59" t="s">
        <v>137</v>
      </c>
      <c r="D35" s="60"/>
      <c r="E35" s="60"/>
      <c r="F35" s="60"/>
      <c r="G35" s="60"/>
      <c r="H35" s="60"/>
      <c r="I35" s="60"/>
      <c r="J35" s="14"/>
      <c r="K35" s="35" t="str">
        <f t="shared" si="2"/>
        <v/>
      </c>
      <c r="L35" s="35"/>
      <c r="M35" s="45" t="s">
        <v>138</v>
      </c>
    </row>
    <row r="36" spans="2:14" ht="42.65" customHeight="1" x14ac:dyDescent="0.35">
      <c r="B36" s="65"/>
      <c r="C36" s="56" t="s">
        <v>52</v>
      </c>
      <c r="D36" s="57"/>
      <c r="E36" s="57"/>
      <c r="F36" s="57"/>
      <c r="G36" s="57"/>
      <c r="H36" s="57"/>
      <c r="I36" s="57"/>
      <c r="J36" s="58"/>
      <c r="K36" s="35" t="str">
        <f>IF(J36="Oui",2,IF(J36="Non","",IF(J36="Non concerné",-2,"")))</f>
        <v/>
      </c>
      <c r="L36" s="35"/>
      <c r="M36" s="45"/>
    </row>
    <row r="37" spans="2:14" ht="42" customHeight="1" x14ac:dyDescent="0.35">
      <c r="B37" s="65"/>
      <c r="C37" s="59" t="s">
        <v>53</v>
      </c>
      <c r="D37" s="60"/>
      <c r="E37" s="60"/>
      <c r="F37" s="60"/>
      <c r="G37" s="60"/>
      <c r="H37" s="60"/>
      <c r="I37" s="60"/>
      <c r="J37" s="14"/>
      <c r="K37" s="35" t="str">
        <f>IF(J37="Oui",2,IF(J37="Non","",IF(J37="Non concerné",-2,"")))</f>
        <v/>
      </c>
      <c r="M37" s="46" t="s">
        <v>54</v>
      </c>
    </row>
    <row r="38" spans="2:14" ht="42.65" customHeight="1" x14ac:dyDescent="0.35">
      <c r="B38" s="65"/>
      <c r="C38" s="59" t="s">
        <v>55</v>
      </c>
      <c r="D38" s="60"/>
      <c r="E38" s="60"/>
      <c r="F38" s="60"/>
      <c r="G38" s="60"/>
      <c r="H38" s="60"/>
      <c r="I38" s="60"/>
      <c r="J38" s="14"/>
      <c r="K38" s="35" t="str">
        <f>IF(J38="Oui",2,IF(J38="Non","",IF(J38="Non concerné",-2,"")))</f>
        <v/>
      </c>
      <c r="M38" s="45" t="s">
        <v>56</v>
      </c>
    </row>
    <row r="39" spans="2:14" ht="42.65" customHeight="1" x14ac:dyDescent="0.35">
      <c r="B39" s="65"/>
      <c r="C39" s="61" t="s">
        <v>57</v>
      </c>
      <c r="D39" s="60"/>
      <c r="E39" s="60"/>
      <c r="F39" s="60"/>
      <c r="G39" s="60"/>
      <c r="H39" s="60"/>
      <c r="I39" s="60"/>
      <c r="J39" s="14"/>
      <c r="K39" s="35" t="str">
        <f>IF(J39="Oui",2,IF(J39="Non","",IF(J39="Non concerné",-2,"")))</f>
        <v/>
      </c>
      <c r="M39" s="45" t="s">
        <v>58</v>
      </c>
    </row>
    <row r="40" spans="2:14" ht="42.65" customHeight="1" x14ac:dyDescent="0.35">
      <c r="B40" s="65"/>
      <c r="C40" s="56" t="s">
        <v>17</v>
      </c>
      <c r="D40" s="57"/>
      <c r="E40" s="57"/>
      <c r="F40" s="57"/>
      <c r="G40" s="57"/>
      <c r="H40" s="57"/>
      <c r="I40" s="57"/>
      <c r="J40" s="58"/>
      <c r="K40" s="35"/>
      <c r="L40" s="35"/>
      <c r="M40" s="45"/>
    </row>
    <row r="41" spans="2:14" ht="82.5" customHeight="1" x14ac:dyDescent="0.35">
      <c r="B41" s="65"/>
      <c r="C41" s="67"/>
      <c r="D41" s="68"/>
      <c r="E41" s="68"/>
      <c r="F41" s="68"/>
      <c r="G41" s="68"/>
      <c r="H41" s="68"/>
      <c r="I41" s="68"/>
      <c r="J41" s="69"/>
      <c r="K41" s="35"/>
      <c r="L41" s="35"/>
      <c r="M41" s="45"/>
    </row>
    <row r="42" spans="2:14" ht="42.65" customHeight="1" x14ac:dyDescent="0.35">
      <c r="B42" s="65" t="s">
        <v>59</v>
      </c>
      <c r="C42" s="56" t="s">
        <v>60</v>
      </c>
      <c r="D42" s="57"/>
      <c r="E42" s="57"/>
      <c r="F42" s="57"/>
      <c r="G42" s="57"/>
      <c r="H42" s="57"/>
      <c r="I42" s="57"/>
      <c r="J42" s="58"/>
      <c r="K42" s="27">
        <f>SUM(K43:K56)-SUMIFS($K$43:$K$56,$J$43:$J$56,"Non concerné")</f>
        <v>0</v>
      </c>
      <c r="L42" s="27">
        <f>26+SUMIFS($K$43:$K$56,$J$43:$J$56,"Non concerné")</f>
        <v>26</v>
      </c>
    </row>
    <row r="43" spans="2:14" ht="42.65" customHeight="1" x14ac:dyDescent="0.35">
      <c r="B43" s="65"/>
      <c r="C43" s="61" t="s">
        <v>61</v>
      </c>
      <c r="D43" s="60"/>
      <c r="E43" s="60"/>
      <c r="F43" s="60"/>
      <c r="G43" s="60"/>
      <c r="H43" s="60"/>
      <c r="I43" s="60"/>
      <c r="J43" s="14"/>
      <c r="K43" s="35" t="str">
        <f t="shared" ref="K43:K56" si="3">IF(J43="Oui",2,IF(J43="Non","",IF(J43="Non concerné",-2,"")))</f>
        <v/>
      </c>
      <c r="L43" s="35"/>
      <c r="M43" s="36" t="s">
        <v>62</v>
      </c>
    </row>
    <row r="44" spans="2:14" ht="42" customHeight="1" x14ac:dyDescent="0.35">
      <c r="B44" s="65"/>
      <c r="C44" s="61" t="s">
        <v>63</v>
      </c>
      <c r="D44" s="60"/>
      <c r="E44" s="60"/>
      <c r="F44" s="60"/>
      <c r="G44" s="60"/>
      <c r="H44" s="60"/>
      <c r="I44" s="60"/>
      <c r="J44" s="14"/>
      <c r="K44" s="35" t="str">
        <f t="shared" si="3"/>
        <v/>
      </c>
      <c r="L44" s="35"/>
      <c r="M44" s="40" t="s">
        <v>64</v>
      </c>
      <c r="N44" s="41"/>
    </row>
    <row r="45" spans="2:14" ht="42" customHeight="1" x14ac:dyDescent="0.35">
      <c r="B45" s="65"/>
      <c r="C45" s="61" t="s">
        <v>65</v>
      </c>
      <c r="D45" s="60"/>
      <c r="E45" s="60"/>
      <c r="F45" s="60"/>
      <c r="G45" s="60"/>
      <c r="H45" s="60"/>
      <c r="I45" s="60"/>
      <c r="J45" s="14"/>
      <c r="K45" s="35" t="str">
        <f t="shared" si="3"/>
        <v/>
      </c>
      <c r="L45" s="35"/>
      <c r="M45" s="40" t="s">
        <v>66</v>
      </c>
    </row>
    <row r="46" spans="2:14" ht="42.65" customHeight="1" x14ac:dyDescent="0.35">
      <c r="B46" s="65"/>
      <c r="C46" s="61" t="s">
        <v>67</v>
      </c>
      <c r="D46" s="60"/>
      <c r="E46" s="60"/>
      <c r="F46" s="60"/>
      <c r="G46" s="60"/>
      <c r="H46" s="60"/>
      <c r="I46" s="60"/>
      <c r="J46" s="14"/>
      <c r="K46" s="35" t="str">
        <f t="shared" si="3"/>
        <v/>
      </c>
      <c r="L46" s="35"/>
      <c r="M46" s="40" t="s">
        <v>68</v>
      </c>
    </row>
    <row r="47" spans="2:14" ht="42.65" customHeight="1" x14ac:dyDescent="0.35">
      <c r="B47" s="65"/>
      <c r="C47" s="61" t="s">
        <v>69</v>
      </c>
      <c r="D47" s="60"/>
      <c r="E47" s="60"/>
      <c r="F47" s="60"/>
      <c r="G47" s="60"/>
      <c r="H47" s="60"/>
      <c r="I47" s="60"/>
      <c r="J47" s="14"/>
      <c r="K47" s="35" t="str">
        <f t="shared" si="3"/>
        <v/>
      </c>
      <c r="L47" s="35"/>
      <c r="M47" s="42" t="s">
        <v>70</v>
      </c>
    </row>
    <row r="48" spans="2:14" ht="42.65" customHeight="1" x14ac:dyDescent="0.35">
      <c r="B48" s="65"/>
      <c r="C48" s="61" t="s">
        <v>71</v>
      </c>
      <c r="D48" s="60"/>
      <c r="E48" s="60"/>
      <c r="F48" s="60"/>
      <c r="G48" s="60"/>
      <c r="H48" s="60"/>
      <c r="I48" s="60"/>
      <c r="J48" s="14"/>
      <c r="K48" s="35" t="str">
        <f t="shared" si="3"/>
        <v/>
      </c>
      <c r="L48" s="35"/>
      <c r="M48" s="47" t="s">
        <v>72</v>
      </c>
    </row>
    <row r="49" spans="2:14" ht="42.65" customHeight="1" x14ac:dyDescent="0.35">
      <c r="B49" s="65"/>
      <c r="C49" s="61" t="s">
        <v>73</v>
      </c>
      <c r="D49" s="60"/>
      <c r="E49" s="60"/>
      <c r="F49" s="60"/>
      <c r="G49" s="60"/>
      <c r="H49" s="60"/>
      <c r="I49" s="60"/>
      <c r="J49" s="14"/>
      <c r="K49" s="35" t="str">
        <f t="shared" si="3"/>
        <v/>
      </c>
      <c r="L49" s="35"/>
      <c r="M49" s="47" t="s">
        <v>74</v>
      </c>
    </row>
    <row r="50" spans="2:14" ht="42.65" customHeight="1" x14ac:dyDescent="0.35">
      <c r="B50" s="65"/>
      <c r="C50" s="61" t="s">
        <v>75</v>
      </c>
      <c r="D50" s="60"/>
      <c r="E50" s="60"/>
      <c r="F50" s="60"/>
      <c r="G50" s="60"/>
      <c r="H50" s="60"/>
      <c r="I50" s="60"/>
      <c r="J50" s="14"/>
      <c r="K50" s="35" t="str">
        <f t="shared" si="3"/>
        <v/>
      </c>
      <c r="L50" s="35"/>
      <c r="M50" s="47" t="s">
        <v>76</v>
      </c>
    </row>
    <row r="51" spans="2:14" ht="42.65" customHeight="1" x14ac:dyDescent="0.35">
      <c r="B51" s="65"/>
      <c r="C51" s="62" t="s">
        <v>77</v>
      </c>
      <c r="D51" s="63"/>
      <c r="E51" s="63"/>
      <c r="F51" s="63"/>
      <c r="G51" s="63"/>
      <c r="H51" s="63"/>
      <c r="I51" s="63"/>
      <c r="J51" s="14"/>
      <c r="K51" s="35" t="str">
        <f t="shared" si="3"/>
        <v/>
      </c>
      <c r="L51" s="35"/>
      <c r="M51" s="47" t="s">
        <v>78</v>
      </c>
      <c r="N51" s="41"/>
    </row>
    <row r="52" spans="2:14" ht="42.65" customHeight="1" x14ac:dyDescent="0.35">
      <c r="B52" s="65"/>
      <c r="C52" s="56" t="s">
        <v>79</v>
      </c>
      <c r="D52" s="57"/>
      <c r="E52" s="57"/>
      <c r="F52" s="57"/>
      <c r="G52" s="57"/>
      <c r="H52" s="57"/>
      <c r="I52" s="57"/>
      <c r="J52" s="58"/>
      <c r="K52" s="35" t="str">
        <f>IF(J52="Oui",2,IF(J52="Non","",IF(J52="Non concerné",-2,"")))</f>
        <v/>
      </c>
      <c r="L52" s="35"/>
      <c r="M52" s="47"/>
      <c r="N52" s="41"/>
    </row>
    <row r="53" spans="2:14" ht="42.65" customHeight="1" x14ac:dyDescent="0.35">
      <c r="B53" s="65"/>
      <c r="C53" s="62" t="s">
        <v>80</v>
      </c>
      <c r="D53" s="63"/>
      <c r="E53" s="63"/>
      <c r="F53" s="63"/>
      <c r="G53" s="63"/>
      <c r="H53" s="63"/>
      <c r="I53" s="63"/>
      <c r="J53" s="14"/>
      <c r="K53" s="35" t="str">
        <f t="shared" si="3"/>
        <v/>
      </c>
      <c r="L53" s="35"/>
      <c r="M53" s="47" t="s">
        <v>81</v>
      </c>
    </row>
    <row r="54" spans="2:14" ht="42.65" customHeight="1" x14ac:dyDescent="0.35">
      <c r="B54" s="65"/>
      <c r="C54" s="62" t="s">
        <v>82</v>
      </c>
      <c r="D54" s="63"/>
      <c r="E54" s="63"/>
      <c r="F54" s="63"/>
      <c r="G54" s="63"/>
      <c r="H54" s="63"/>
      <c r="I54" s="63"/>
      <c r="J54" s="14"/>
      <c r="K54" s="35" t="str">
        <f t="shared" si="3"/>
        <v/>
      </c>
      <c r="L54" s="35"/>
      <c r="M54" s="47" t="s">
        <v>83</v>
      </c>
    </row>
    <row r="55" spans="2:14" ht="42.65" customHeight="1" x14ac:dyDescent="0.35">
      <c r="B55" s="65"/>
      <c r="C55" s="62" t="s">
        <v>84</v>
      </c>
      <c r="D55" s="63"/>
      <c r="E55" s="63"/>
      <c r="F55" s="63"/>
      <c r="G55" s="63"/>
      <c r="H55" s="63"/>
      <c r="I55" s="63"/>
      <c r="J55" s="14"/>
      <c r="K55" s="35" t="str">
        <f t="shared" si="3"/>
        <v/>
      </c>
      <c r="L55" s="35"/>
      <c r="M55" s="47" t="s">
        <v>85</v>
      </c>
    </row>
    <row r="56" spans="2:14" ht="42.65" customHeight="1" x14ac:dyDescent="0.35">
      <c r="B56" s="65"/>
      <c r="C56" s="62" t="s">
        <v>86</v>
      </c>
      <c r="D56" s="63"/>
      <c r="E56" s="63"/>
      <c r="F56" s="63"/>
      <c r="G56" s="63"/>
      <c r="H56" s="63"/>
      <c r="I56" s="63"/>
      <c r="J56" s="14"/>
      <c r="K56" s="35" t="str">
        <f t="shared" si="3"/>
        <v/>
      </c>
      <c r="L56" s="35"/>
      <c r="M56" s="47" t="s">
        <v>85</v>
      </c>
    </row>
    <row r="57" spans="2:14" ht="42.65" customHeight="1" x14ac:dyDescent="0.35">
      <c r="B57" s="65"/>
      <c r="C57" s="56" t="s">
        <v>17</v>
      </c>
      <c r="D57" s="57"/>
      <c r="E57" s="57"/>
      <c r="F57" s="57"/>
      <c r="G57" s="57"/>
      <c r="H57" s="57"/>
      <c r="I57" s="57"/>
      <c r="J57" s="58"/>
      <c r="K57" s="35"/>
      <c r="L57" s="35"/>
      <c r="M57" s="47"/>
    </row>
    <row r="58" spans="2:14" ht="82.5" customHeight="1" thickBot="1" x14ac:dyDescent="0.4">
      <c r="B58" s="65"/>
      <c r="C58" s="67"/>
      <c r="D58" s="68"/>
      <c r="E58" s="68"/>
      <c r="F58" s="68"/>
      <c r="G58" s="68"/>
      <c r="H58" s="68"/>
      <c r="I58" s="68"/>
      <c r="J58" s="69"/>
      <c r="K58" s="35"/>
      <c r="L58" s="35"/>
      <c r="M58" s="47"/>
    </row>
    <row r="59" spans="2:14" s="1" customFormat="1" ht="42.65" customHeight="1" x14ac:dyDescent="0.35">
      <c r="B59" s="65" t="s">
        <v>87</v>
      </c>
      <c r="C59" s="56" t="s">
        <v>88</v>
      </c>
      <c r="D59" s="57"/>
      <c r="E59" s="57"/>
      <c r="F59" s="57"/>
      <c r="G59" s="57"/>
      <c r="H59" s="57"/>
      <c r="I59" s="57"/>
      <c r="J59" s="58"/>
      <c r="K59" s="27">
        <f>SUM($K$60:$K$66)-SUMIFS($K$60:$K$66,$J$60:$J$66,"Non concerné")</f>
        <v>0</v>
      </c>
      <c r="L59" s="27">
        <f>12+SUMIFS($K$60:$K$65,$J$60:$J$65,"Non concerné")</f>
        <v>12</v>
      </c>
      <c r="M59" s="28"/>
      <c r="N59" s="48"/>
    </row>
    <row r="60" spans="2:14" ht="42.65" customHeight="1" x14ac:dyDescent="0.35">
      <c r="B60" s="65"/>
      <c r="C60" s="59" t="s">
        <v>89</v>
      </c>
      <c r="D60" s="64"/>
      <c r="E60" s="64"/>
      <c r="F60" s="64"/>
      <c r="G60" s="64"/>
      <c r="H60" s="64"/>
      <c r="I60" s="64"/>
      <c r="J60" s="14"/>
      <c r="K60" s="35" t="str">
        <f>IF(J60="Oui",2,IF(J60="Non","",IF(J60="Non concerné",-2,"")))</f>
        <v/>
      </c>
      <c r="L60" s="35"/>
      <c r="M60" s="40" t="s">
        <v>90</v>
      </c>
      <c r="N60" s="41"/>
    </row>
    <row r="61" spans="2:14" ht="42.65" customHeight="1" x14ac:dyDescent="0.35">
      <c r="B61" s="65"/>
      <c r="C61" s="59" t="s">
        <v>91</v>
      </c>
      <c r="D61" s="64"/>
      <c r="E61" s="64"/>
      <c r="F61" s="64"/>
      <c r="G61" s="64"/>
      <c r="H61" s="64"/>
      <c r="I61" s="64"/>
      <c r="J61" s="14"/>
      <c r="K61" s="35" t="str">
        <f>IF(J61="Oui",2,IF(J61="Non","",IF(J61="Non concerné",-2,"")))</f>
        <v/>
      </c>
      <c r="L61" s="35"/>
      <c r="M61" s="40" t="s">
        <v>92</v>
      </c>
      <c r="N61" s="41"/>
    </row>
    <row r="62" spans="2:14" ht="42.65" customHeight="1" x14ac:dyDescent="0.35">
      <c r="B62" s="65"/>
      <c r="C62" s="59" t="s">
        <v>93</v>
      </c>
      <c r="D62" s="64"/>
      <c r="E62" s="64"/>
      <c r="F62" s="64"/>
      <c r="G62" s="64"/>
      <c r="H62" s="64"/>
      <c r="I62" s="64"/>
      <c r="J62" s="14"/>
      <c r="K62" s="35" t="str">
        <f>IF(J62="Oui",2,IF(J62="Non","",IF(J62="Non concerné",-2,"")))</f>
        <v/>
      </c>
      <c r="L62" s="35"/>
      <c r="M62" s="40" t="s">
        <v>94</v>
      </c>
      <c r="N62" s="41"/>
    </row>
    <row r="63" spans="2:14" ht="42.65" customHeight="1" x14ac:dyDescent="0.35">
      <c r="B63" s="65"/>
      <c r="C63" s="59" t="s">
        <v>95</v>
      </c>
      <c r="D63" s="64"/>
      <c r="E63" s="64"/>
      <c r="F63" s="64"/>
      <c r="G63" s="64"/>
      <c r="H63" s="64"/>
      <c r="I63" s="64"/>
      <c r="J63" s="14"/>
      <c r="K63" s="35" t="str">
        <f>IF(J63="Oui",2,IF(J63="Non","",IF(J63="Non concerné",-2,"")))</f>
        <v/>
      </c>
      <c r="L63" s="35"/>
      <c r="M63" s="40" t="s">
        <v>96</v>
      </c>
      <c r="N63" s="41"/>
    </row>
    <row r="64" spans="2:14" ht="42.65" customHeight="1" x14ac:dyDescent="0.35">
      <c r="B64" s="65"/>
      <c r="C64" s="59" t="s">
        <v>97</v>
      </c>
      <c r="D64" s="64"/>
      <c r="E64" s="64"/>
      <c r="F64" s="64"/>
      <c r="G64" s="64"/>
      <c r="H64" s="64"/>
      <c r="I64" s="64"/>
      <c r="J64" s="14"/>
      <c r="K64" s="35" t="str">
        <f>IF(J64="Oui",2,IF(J64="Non","",IF(J64="Non concerné",-2,"")))</f>
        <v/>
      </c>
      <c r="L64" s="35"/>
      <c r="M64" s="49" t="s">
        <v>98</v>
      </c>
      <c r="N64" s="41"/>
    </row>
    <row r="65" spans="2:14" ht="42.65" customHeight="1" x14ac:dyDescent="0.35">
      <c r="B65" s="65"/>
      <c r="C65" s="56" t="s">
        <v>99</v>
      </c>
      <c r="D65" s="57"/>
      <c r="E65" s="57"/>
      <c r="F65" s="57"/>
      <c r="G65" s="57"/>
      <c r="H65" s="57"/>
      <c r="I65" s="57"/>
      <c r="J65" s="58"/>
      <c r="K65" s="35" t="str">
        <f t="shared" ref="K65:K66" si="4">IF(J65="Oui",2,IF(J65="Non","",IF(J65="Non concerné",-2,"")))</f>
        <v/>
      </c>
      <c r="L65" s="35"/>
      <c r="N65" s="41"/>
    </row>
    <row r="66" spans="2:14" ht="42.65" customHeight="1" x14ac:dyDescent="0.35">
      <c r="B66" s="65"/>
      <c r="C66" s="59" t="s">
        <v>100</v>
      </c>
      <c r="D66" s="64"/>
      <c r="E66" s="64"/>
      <c r="F66" s="64"/>
      <c r="G66" s="64"/>
      <c r="H66" s="64"/>
      <c r="I66" s="64"/>
      <c r="J66" s="14"/>
      <c r="K66" s="35" t="str">
        <f t="shared" si="4"/>
        <v/>
      </c>
      <c r="L66" s="35"/>
      <c r="M66" s="49" t="s">
        <v>98</v>
      </c>
    </row>
    <row r="67" spans="2:14" ht="42.65" customHeight="1" x14ac:dyDescent="0.35">
      <c r="B67" s="65"/>
      <c r="C67" s="56" t="s">
        <v>17</v>
      </c>
      <c r="D67" s="57"/>
      <c r="E67" s="57"/>
      <c r="F67" s="57"/>
      <c r="G67" s="57"/>
      <c r="H67" s="57"/>
      <c r="I67" s="57"/>
      <c r="J67" s="58"/>
      <c r="K67" s="35"/>
      <c r="L67" s="35"/>
      <c r="M67" s="50"/>
    </row>
    <row r="68" spans="2:14" ht="82.5" customHeight="1" x14ac:dyDescent="0.35">
      <c r="B68" s="65"/>
      <c r="C68" s="67"/>
      <c r="D68" s="68"/>
      <c r="E68" s="68"/>
      <c r="F68" s="68"/>
      <c r="G68" s="68"/>
      <c r="H68" s="68"/>
      <c r="I68" s="68"/>
      <c r="J68" s="69"/>
      <c r="K68" s="35"/>
      <c r="L68" s="35"/>
      <c r="M68" s="50"/>
    </row>
    <row r="69" spans="2:14" ht="35.25" customHeight="1" x14ac:dyDescent="0.35">
      <c r="B69" s="5"/>
      <c r="C69"/>
      <c r="D69"/>
      <c r="E69"/>
      <c r="F69"/>
      <c r="G69"/>
      <c r="H69"/>
      <c r="I69"/>
      <c r="J69" s="10" t="s">
        <v>101</v>
      </c>
      <c r="K69" s="51">
        <f>K59+K42+K23+K14+K7</f>
        <v>0</v>
      </c>
      <c r="L69" s="51">
        <f>L59+L42+L23+L14+L7</f>
        <v>80</v>
      </c>
    </row>
    <row r="70" spans="2:14" ht="35.25" customHeight="1" x14ac:dyDescent="0.35">
      <c r="C70"/>
      <c r="D70"/>
      <c r="E70"/>
      <c r="F70"/>
      <c r="G70"/>
      <c r="H70"/>
      <c r="I70"/>
      <c r="J70" s="10" t="s">
        <v>102</v>
      </c>
      <c r="K70" s="52">
        <f>K69/L69</f>
        <v>0</v>
      </c>
      <c r="L70" s="52"/>
    </row>
    <row r="71" spans="2:14" ht="35.25" customHeight="1" x14ac:dyDescent="0.35">
      <c r="C71"/>
      <c r="D71"/>
      <c r="E71"/>
      <c r="F71"/>
      <c r="G71"/>
      <c r="H71"/>
      <c r="I71"/>
      <c r="J71" s="10" t="s">
        <v>103</v>
      </c>
      <c r="K71" s="53">
        <f>1-K70</f>
        <v>1</v>
      </c>
      <c r="L71" s="52"/>
      <c r="M71" s="32"/>
    </row>
    <row r="72" spans="2:14" ht="35.25" customHeight="1" x14ac:dyDescent="0.35">
      <c r="C72"/>
      <c r="D72"/>
      <c r="E72"/>
      <c r="F72"/>
      <c r="G72" s="8"/>
      <c r="H72"/>
      <c r="I72" s="4"/>
      <c r="J72" s="4"/>
      <c r="K72" s="51"/>
      <c r="L72" s="51"/>
      <c r="M72" s="54"/>
    </row>
    <row r="73" spans="2:14" ht="35.25" customHeight="1" x14ac:dyDescent="0.35">
      <c r="C73"/>
      <c r="D73"/>
      <c r="E73"/>
      <c r="F73"/>
      <c r="G73"/>
      <c r="H73"/>
      <c r="I73"/>
      <c r="J73"/>
      <c r="K73" s="55"/>
      <c r="L73" s="55"/>
      <c r="M73" s="32"/>
    </row>
    <row r="74" spans="2:14" ht="35.25" customHeight="1" x14ac:dyDescent="0.35">
      <c r="C74"/>
      <c r="D74"/>
      <c r="E74"/>
      <c r="F74"/>
      <c r="G74"/>
      <c r="H74"/>
      <c r="I74"/>
      <c r="J74"/>
      <c r="K74" s="55"/>
      <c r="L74" s="55"/>
      <c r="M74" s="32"/>
    </row>
  </sheetData>
  <sheetProtection algorithmName="SHA-512" hashValue="GTLDb0dOv96yZAXcWFaA6Et/TBF4TvrsEpRbW31+SXtKSmIFtc6ESPqIrsO3zmWvXxKJqdBeVZVCXOsXoagpgQ==" saltValue="bt0pXw3SmZAXw6dD0xWFcg==" spinCount="100000" sheet="1" objects="1" scenarios="1"/>
  <mergeCells count="71">
    <mergeCell ref="B59:B68"/>
    <mergeCell ref="C43:I43"/>
    <mergeCell ref="C56:I56"/>
    <mergeCell ref="C54:I54"/>
    <mergeCell ref="B42:B58"/>
    <mergeCell ref="C55:I55"/>
    <mergeCell ref="C61:I61"/>
    <mergeCell ref="C44:I44"/>
    <mergeCell ref="C46:I46"/>
    <mergeCell ref="C63:I63"/>
    <mergeCell ref="C47:I47"/>
    <mergeCell ref="C60:I60"/>
    <mergeCell ref="C58:J58"/>
    <mergeCell ref="C68:J68"/>
    <mergeCell ref="C65:J65"/>
    <mergeCell ref="C45:I45"/>
    <mergeCell ref="G1:J1"/>
    <mergeCell ref="J5:J6"/>
    <mergeCell ref="C9:I9"/>
    <mergeCell ref="C26:I26"/>
    <mergeCell ref="C28:I28"/>
    <mergeCell ref="C25:I25"/>
    <mergeCell ref="C24:I24"/>
    <mergeCell ref="C20:I20"/>
    <mergeCell ref="C10:I10"/>
    <mergeCell ref="B3:J3"/>
    <mergeCell ref="B5:I6"/>
    <mergeCell ref="C8:I8"/>
    <mergeCell ref="C11:I11"/>
    <mergeCell ref="C12:J12"/>
    <mergeCell ref="B23:B41"/>
    <mergeCell ref="B7:B13"/>
    <mergeCell ref="C50:I50"/>
    <mergeCell ref="C51:I51"/>
    <mergeCell ref="C13:J13"/>
    <mergeCell ref="C22:J22"/>
    <mergeCell ref="C41:J41"/>
    <mergeCell ref="C30:I30"/>
    <mergeCell ref="C16:I16"/>
    <mergeCell ref="C18:I18"/>
    <mergeCell ref="C15:I15"/>
    <mergeCell ref="C17:I17"/>
    <mergeCell ref="B14:B22"/>
    <mergeCell ref="C27:I27"/>
    <mergeCell ref="C21:J21"/>
    <mergeCell ref="C35:I35"/>
    <mergeCell ref="C31:I31"/>
    <mergeCell ref="C33:I33"/>
    <mergeCell ref="C32:J32"/>
    <mergeCell ref="C34:J34"/>
    <mergeCell ref="C7:J7"/>
    <mergeCell ref="C14:J14"/>
    <mergeCell ref="C19:J19"/>
    <mergeCell ref="C23:J23"/>
    <mergeCell ref="C29:J29"/>
    <mergeCell ref="C67:J67"/>
    <mergeCell ref="C36:J36"/>
    <mergeCell ref="C40:J40"/>
    <mergeCell ref="C42:J42"/>
    <mergeCell ref="C52:J52"/>
    <mergeCell ref="C57:J57"/>
    <mergeCell ref="C37:I37"/>
    <mergeCell ref="C38:I38"/>
    <mergeCell ref="C39:I39"/>
    <mergeCell ref="C53:I53"/>
    <mergeCell ref="C48:I48"/>
    <mergeCell ref="C49:I49"/>
    <mergeCell ref="C66:I66"/>
    <mergeCell ref="C64:I64"/>
    <mergeCell ref="C62:I62"/>
    <mergeCell ref="C59:J59"/>
  </mergeCells>
  <pageMargins left="0.25" right="0.25" top="0.75" bottom="0.75" header="0.3" footer="0.3"/>
  <pageSetup paperSize="9" scale="90" fitToHeight="0" orientation="portrait" r:id="rId1"/>
  <rowBreaks count="6" manualBreakCount="6">
    <brk id="13" min="1" max="9" man="1"/>
    <brk id="22" min="1" max="9" man="1"/>
    <brk id="31" min="1" max="9" man="1"/>
    <brk id="41" min="1" max="9" man="1"/>
    <brk id="51" min="1" max="9" man="1"/>
    <brk id="58" min="1"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travail!$B$12:$B$14</xm:f>
          </x14:formula1>
          <xm:sqref>J60:J64 J15:J18 J33 J53:J56 J50:J51 J20 J30:J31 J24:J28 J37:J39 J66 J35 J43:J45 J8:J11</xm:sqref>
        </x14:dataValidation>
        <x14:dataValidation type="list" allowBlank="1" showInputMessage="1" showErrorMessage="1">
          <x14:formula1>
            <xm:f>travail!$B$18:$B$21</xm:f>
          </x14:formula1>
          <xm:sqref>J46:J49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1"/>
  <sheetViews>
    <sheetView zoomScale="85" zoomScaleNormal="85" workbookViewId="0">
      <selection activeCell="H1" sqref="A1:H1048576"/>
    </sheetView>
  </sheetViews>
  <sheetFormatPr baseColWidth="10" defaultColWidth="11.453125" defaultRowHeight="14.5" x14ac:dyDescent="0.35"/>
  <cols>
    <col min="1" max="7" width="0.1796875" customWidth="1"/>
  </cols>
  <sheetData>
    <row r="2" spans="2:8" x14ac:dyDescent="0.35">
      <c r="E2" t="s">
        <v>104</v>
      </c>
      <c r="H2" t="s">
        <v>105</v>
      </c>
    </row>
    <row r="3" spans="2:8" x14ac:dyDescent="0.35">
      <c r="D3" t="s">
        <v>106</v>
      </c>
      <c r="E3" t="str">
        <f>IF('Grille AUDIT'!J8="Non",'Grille AUDIT'!M8,IF('Grille AUDIT'!J8="En partie",'Grille AUDIT'!M8,""))</f>
        <v/>
      </c>
      <c r="F3" t="str">
        <f>IF(E3=0,"",E3)</f>
        <v/>
      </c>
      <c r="G3" t="str">
        <f>F3&amp;"
"&amp;F4&amp;"
"&amp;F5&amp;"
"&amp;F6</f>
        <v xml:space="preserve">
</v>
      </c>
    </row>
    <row r="4" spans="2:8" x14ac:dyDescent="0.35">
      <c r="D4" t="s">
        <v>107</v>
      </c>
      <c r="E4" t="str">
        <f>IF('Grille AUDIT'!J9="Non",'Grille AUDIT'!M9,IF('Grille AUDIT'!J9="En partie",'Grille AUDIT'!M9,""))</f>
        <v/>
      </c>
      <c r="F4" t="str">
        <f t="shared" ref="F4:F6" si="0">IF(E4=0,"",E4)</f>
        <v/>
      </c>
    </row>
    <row r="5" spans="2:8" x14ac:dyDescent="0.35">
      <c r="D5" t="s">
        <v>108</v>
      </c>
      <c r="E5" t="str">
        <f>IF('Grille AUDIT'!J10="Non",'Grille AUDIT'!M10,IF('Grille AUDIT'!J10="En partie",'Grille AUDIT'!M10,""))</f>
        <v/>
      </c>
      <c r="F5" t="str">
        <f t="shared" si="0"/>
        <v/>
      </c>
    </row>
    <row r="6" spans="2:8" x14ac:dyDescent="0.35">
      <c r="D6" t="s">
        <v>109</v>
      </c>
      <c r="E6" t="str">
        <f>IF('Grille AUDIT'!J11="Non",'Grille AUDIT'!M11,IF('Grille AUDIT'!J11="En partie",'Grille AUDIT'!M11,""))</f>
        <v/>
      </c>
      <c r="F6" t="str">
        <f t="shared" si="0"/>
        <v/>
      </c>
    </row>
    <row r="8" spans="2:8" x14ac:dyDescent="0.35">
      <c r="E8" t="s">
        <v>18</v>
      </c>
      <c r="H8" t="s">
        <v>105</v>
      </c>
    </row>
    <row r="9" spans="2:8" x14ac:dyDescent="0.35">
      <c r="D9" t="s">
        <v>106</v>
      </c>
      <c r="E9" t="str">
        <f>IFERROR((IF('Grille AUDIT'!J15="Non",'Grille AUDIT'!M15,IF('Grille AUDIT'!J15="En partie",'Grille AUDIT'!M15,""))),"")</f>
        <v/>
      </c>
      <c r="F9" t="str">
        <f>IF(E9=0,"",E9)</f>
        <v/>
      </c>
      <c r="G9" t="str">
        <f>F9&amp;"
"&amp;F10&amp;"
"&amp;F11&amp;"
"&amp;F12&amp;"
"&amp;F13</f>
        <v xml:space="preserve">
</v>
      </c>
    </row>
    <row r="10" spans="2:8" x14ac:dyDescent="0.35">
      <c r="D10" t="s">
        <v>107</v>
      </c>
      <c r="E10" t="str">
        <f>IFERROR((IF('Grille AUDIT'!J16="Non",'Grille AUDIT'!M16,IF('Grille AUDIT'!J16="En partie",'Grille AUDIT'!M16,""))),"")</f>
        <v/>
      </c>
      <c r="F10" t="str">
        <f t="shared" ref="F10:F12" si="1">IF(E10=0,"",E10)</f>
        <v/>
      </c>
    </row>
    <row r="11" spans="2:8" x14ac:dyDescent="0.35">
      <c r="B11" t="s">
        <v>3</v>
      </c>
      <c r="D11" t="s">
        <v>108</v>
      </c>
      <c r="E11" t="str">
        <f>IF('Grille AUDIT'!J17="Non",'Grille AUDIT'!M17,IF('Grille AUDIT'!J17="En partie",'Grille AUDIT'!M17,""))</f>
        <v/>
      </c>
      <c r="F11" t="str">
        <f t="shared" si="1"/>
        <v/>
      </c>
    </row>
    <row r="12" spans="2:8" x14ac:dyDescent="0.35">
      <c r="B12" t="s">
        <v>110</v>
      </c>
      <c r="D12" t="s">
        <v>109</v>
      </c>
      <c r="E12" t="str">
        <f>IF('Grille AUDIT'!J18="Non",'Grille AUDIT'!M18,IF('Grille AUDIT'!J18="En partie",'Grille AUDIT'!M18,""))</f>
        <v/>
      </c>
      <c r="F12" t="str">
        <f t="shared" si="1"/>
        <v/>
      </c>
    </row>
    <row r="13" spans="2:8" x14ac:dyDescent="0.35">
      <c r="B13" t="s">
        <v>111</v>
      </c>
      <c r="D13" t="s">
        <v>112</v>
      </c>
      <c r="E13" t="str">
        <f>IF('Grille AUDIT'!J20="Non",'Grille AUDIT'!M20,IF('Grille AUDIT'!J20="En partie",'Grille AUDIT'!M20,""))</f>
        <v/>
      </c>
      <c r="F13" t="str">
        <f>IF(E13=0,"",E13)</f>
        <v/>
      </c>
    </row>
    <row r="16" spans="2:8" x14ac:dyDescent="0.35">
      <c r="E16" t="s">
        <v>32</v>
      </c>
      <c r="H16" t="s">
        <v>105</v>
      </c>
    </row>
    <row r="17" spans="2:8" x14ac:dyDescent="0.35">
      <c r="D17" t="s">
        <v>106</v>
      </c>
      <c r="E17" t="str">
        <f>IF('Grille AUDIT'!J24="Non",'Grille AUDIT'!M24,IF('Grille AUDIT'!J24="En partie",'Grille AUDIT'!M24,""))</f>
        <v/>
      </c>
      <c r="F17" t="str">
        <f>IF(E17=0,"",E17)</f>
        <v/>
      </c>
      <c r="G17" t="str">
        <f>F17&amp;"
"&amp;F18&amp;"
"&amp;F19&amp;"
"&amp;F20&amp;"
"&amp;F21&amp;"
"&amp;F22&amp;"
"&amp;F23&amp;"
"&amp;F24&amp;"
"&amp;F25&amp;"
"&amp;F26&amp;"
"&amp;F27&amp;"
"&amp;F28</f>
        <v xml:space="preserve">
</v>
      </c>
    </row>
    <row r="18" spans="2:8" x14ac:dyDescent="0.35">
      <c r="B18" t="s">
        <v>110</v>
      </c>
      <c r="D18" t="s">
        <v>107</v>
      </c>
      <c r="E18" t="str">
        <f>IF('Grille AUDIT'!J25="Non",'Grille AUDIT'!M25,IF('Grille AUDIT'!J25="En partie",'Grille AUDIT'!M25,""))</f>
        <v/>
      </c>
      <c r="F18" t="str">
        <f t="shared" ref="F18:F27" si="2">IF(E18=0,"",E18)</f>
        <v/>
      </c>
    </row>
    <row r="19" spans="2:8" x14ac:dyDescent="0.35">
      <c r="B19" t="s">
        <v>111</v>
      </c>
      <c r="D19" t="s">
        <v>108</v>
      </c>
      <c r="E19" t="str">
        <f>IF('Grille AUDIT'!J26="Non",'Grille AUDIT'!M26,IF('Grille AUDIT'!J26="En partie",'Grille AUDIT'!M26,""))</f>
        <v/>
      </c>
      <c r="F19" t="str">
        <f t="shared" si="2"/>
        <v/>
      </c>
    </row>
    <row r="20" spans="2:8" x14ac:dyDescent="0.35">
      <c r="B20" t="s">
        <v>113</v>
      </c>
      <c r="D20" t="s">
        <v>109</v>
      </c>
      <c r="E20" t="str">
        <f>IF('Grille AUDIT'!J27="Non",'Grille AUDIT'!M27,IF('Grille AUDIT'!J27="En partie",'Grille AUDIT'!M27,""))</f>
        <v/>
      </c>
    </row>
    <row r="21" spans="2:8" x14ac:dyDescent="0.35">
      <c r="D21" t="s">
        <v>112</v>
      </c>
      <c r="E21" t="str">
        <f>IF('Grille AUDIT'!J28="Non",'Grille AUDIT'!M28,IF('Grille AUDIT'!J28="En partie",'Grille AUDIT'!M28,""))</f>
        <v/>
      </c>
      <c r="F21" t="str">
        <f t="shared" si="2"/>
        <v/>
      </c>
    </row>
    <row r="22" spans="2:8" x14ac:dyDescent="0.35">
      <c r="D22" t="s">
        <v>114</v>
      </c>
      <c r="E22" t="str">
        <f>IF('Grille AUDIT'!J30="Non",'Grille AUDIT'!M30,IF('Grille AUDIT'!J30="En partie",'Grille AUDIT'!M30,""))</f>
        <v/>
      </c>
      <c r="F22" t="str">
        <f t="shared" si="2"/>
        <v/>
      </c>
    </row>
    <row r="23" spans="2:8" x14ac:dyDescent="0.35">
      <c r="D23" t="s">
        <v>115</v>
      </c>
      <c r="E23" t="str">
        <f>IF('Grille AUDIT'!J31="Non",'Grille AUDIT'!M31,IF('Grille AUDIT'!J31="En partie",'Grille AUDIT'!M31,""))</f>
        <v/>
      </c>
      <c r="F23" t="str">
        <f t="shared" si="2"/>
        <v/>
      </c>
    </row>
    <row r="24" spans="2:8" x14ac:dyDescent="0.35">
      <c r="D24" t="s">
        <v>116</v>
      </c>
      <c r="E24" t="str">
        <f>IF('Grille AUDIT'!J33="Non",'Grille AUDIT'!M33,IF('Grille AUDIT'!J33="En partie",'Grille AUDIT'!M33,""))</f>
        <v/>
      </c>
      <c r="F24" t="str">
        <f t="shared" si="2"/>
        <v/>
      </c>
    </row>
    <row r="25" spans="2:8" x14ac:dyDescent="0.35">
      <c r="D25" t="s">
        <v>117</v>
      </c>
      <c r="E25" t="str">
        <f>IF('Grille AUDIT'!J35="Non",'Grille AUDIT'!M35,IF('Grille AUDIT'!J35="En partie",'Grille AUDIT'!M35,""))</f>
        <v/>
      </c>
      <c r="F25" t="str">
        <f t="shared" si="2"/>
        <v/>
      </c>
    </row>
    <row r="26" spans="2:8" x14ac:dyDescent="0.35">
      <c r="D26" t="s">
        <v>118</v>
      </c>
      <c r="E26" t="str">
        <f>IF('Grille AUDIT'!J37="Non",'Grille AUDIT'!M37,IF('Grille AUDIT'!J37="En partie",'Grille AUDIT'!M37,""))</f>
        <v/>
      </c>
      <c r="F26" t="str">
        <f t="shared" si="2"/>
        <v/>
      </c>
    </row>
    <row r="27" spans="2:8" x14ac:dyDescent="0.35">
      <c r="D27" t="s">
        <v>119</v>
      </c>
      <c r="E27" t="str">
        <f>IF('Grille AUDIT'!J38="Non",'Grille AUDIT'!M38,IF('Grille AUDIT'!J38="En partie",'Grille AUDIT'!M38,""))</f>
        <v/>
      </c>
      <c r="F27" t="str">
        <f t="shared" si="2"/>
        <v/>
      </c>
    </row>
    <row r="28" spans="2:8" x14ac:dyDescent="0.35">
      <c r="D28" t="s">
        <v>120</v>
      </c>
      <c r="E28" t="str">
        <f>IF('Grille AUDIT'!J39="Non",'Grille AUDIT'!M39,IF('Grille AUDIT'!J39="En partie",'Grille AUDIT'!M39,""))</f>
        <v/>
      </c>
    </row>
    <row r="30" spans="2:8" x14ac:dyDescent="0.35">
      <c r="E30" t="s">
        <v>59</v>
      </c>
      <c r="H30" t="s">
        <v>105</v>
      </c>
    </row>
    <row r="31" spans="2:8" x14ac:dyDescent="0.35">
      <c r="D31" t="s">
        <v>106</v>
      </c>
      <c r="E31" t="str">
        <f>IF('Grille AUDIT'!J43="Non",'Grille AUDIT'!M43,IF('Grille AUDIT'!J43="En partie",'Grille AUDIT'!M43,""))</f>
        <v/>
      </c>
      <c r="F31" t="str">
        <f t="shared" ref="F31:F43" si="3">IF(E31=0,"",E31)</f>
        <v/>
      </c>
      <c r="G31" t="str">
        <f>F31&amp;"
"&amp;F32&amp;"
"&amp;F33&amp;"
"&amp;F34&amp;"
"&amp;F35&amp;"
"&amp;F36&amp;"
"&amp;F37&amp;"
"&amp;F38&amp;"
"&amp;F39&amp;"
"&amp;F40&amp;"
"&amp;F41&amp;"
"&amp;F42&amp;"
"&amp;F43</f>
        <v xml:space="preserve">
</v>
      </c>
    </row>
    <row r="32" spans="2:8" x14ac:dyDescent="0.35">
      <c r="D32" t="s">
        <v>107</v>
      </c>
      <c r="E32" t="str">
        <f>IF('Grille AUDIT'!J44="Non",'Grille AUDIT'!M44,IF('Grille AUDIT'!J44="En partie",'Grille AUDIT'!M44,""))</f>
        <v/>
      </c>
      <c r="F32" t="str">
        <f t="shared" si="3"/>
        <v/>
      </c>
    </row>
    <row r="33" spans="4:8" x14ac:dyDescent="0.35">
      <c r="D33" t="s">
        <v>108</v>
      </c>
      <c r="E33" t="str">
        <f>IF('Grille AUDIT'!J45="Non",'Grille AUDIT'!M45,IF('Grille AUDIT'!J45="En partie",'Grille AUDIT'!M45,""))</f>
        <v/>
      </c>
      <c r="F33" t="str">
        <f t="shared" si="3"/>
        <v/>
      </c>
    </row>
    <row r="34" spans="4:8" x14ac:dyDescent="0.35">
      <c r="D34" t="s">
        <v>109</v>
      </c>
      <c r="E34" t="str">
        <f>IF('Grille AUDIT'!J46="Non",'Grille AUDIT'!M46,IF('Grille AUDIT'!J46="En partie",'Grille AUDIT'!M46,""))</f>
        <v/>
      </c>
      <c r="F34" t="str">
        <f t="shared" si="3"/>
        <v/>
      </c>
    </row>
    <row r="35" spans="4:8" x14ac:dyDescent="0.35">
      <c r="D35" t="s">
        <v>112</v>
      </c>
      <c r="E35" t="str">
        <f>IF('Grille AUDIT'!J47="Non",'Grille AUDIT'!M47,IF('Grille AUDIT'!J47="En partie",'Grille AUDIT'!M47,""))</f>
        <v/>
      </c>
      <c r="F35" t="str">
        <f t="shared" si="3"/>
        <v/>
      </c>
    </row>
    <row r="36" spans="4:8" x14ac:dyDescent="0.35">
      <c r="D36" t="s">
        <v>114</v>
      </c>
      <c r="E36" t="str">
        <f>IF('Grille AUDIT'!J48="Non",'Grille AUDIT'!M48,IF('Grille AUDIT'!J48="En partie",'Grille AUDIT'!M48,""))</f>
        <v/>
      </c>
      <c r="F36" t="str">
        <f t="shared" si="3"/>
        <v/>
      </c>
    </row>
    <row r="37" spans="4:8" x14ac:dyDescent="0.35">
      <c r="D37" t="s">
        <v>115</v>
      </c>
      <c r="E37" t="str">
        <f>IF('Grille AUDIT'!J49="Non",'Grille AUDIT'!M49,IF('Grille AUDIT'!J49="En partie",'Grille AUDIT'!M49,""))</f>
        <v/>
      </c>
      <c r="F37" t="str">
        <f t="shared" si="3"/>
        <v/>
      </c>
    </row>
    <row r="38" spans="4:8" x14ac:dyDescent="0.35">
      <c r="D38" t="s">
        <v>116</v>
      </c>
      <c r="E38" t="str">
        <f>IF('Grille AUDIT'!J50="Non",'Grille AUDIT'!M50,IF('Grille AUDIT'!J50="En partie",'Grille AUDIT'!M50,""))</f>
        <v/>
      </c>
      <c r="F38" t="str">
        <f t="shared" si="3"/>
        <v/>
      </c>
    </row>
    <row r="39" spans="4:8" x14ac:dyDescent="0.35">
      <c r="D39" t="s">
        <v>117</v>
      </c>
      <c r="E39" t="str">
        <f>IF('Grille AUDIT'!J51="Non",'Grille AUDIT'!M51,IF('Grille AUDIT'!J51="En partie",'Grille AUDIT'!M51,""))</f>
        <v/>
      </c>
      <c r="F39" t="str">
        <f t="shared" si="3"/>
        <v/>
      </c>
    </row>
    <row r="40" spans="4:8" x14ac:dyDescent="0.35">
      <c r="D40" t="s">
        <v>118</v>
      </c>
      <c r="E40" t="str">
        <f>IF('Grille AUDIT'!J53="Non",'Grille AUDIT'!M53,IF('Grille AUDIT'!J53="En partie",'Grille AUDIT'!M53,""))</f>
        <v/>
      </c>
      <c r="F40" t="str">
        <f t="shared" si="3"/>
        <v/>
      </c>
    </row>
    <row r="41" spans="4:8" x14ac:dyDescent="0.35">
      <c r="D41" t="s">
        <v>119</v>
      </c>
      <c r="E41" t="str">
        <f>IF('Grille AUDIT'!J54="Non",'Grille AUDIT'!M54,IF('Grille AUDIT'!J54="En partie",'Grille AUDIT'!M54,""))</f>
        <v/>
      </c>
      <c r="F41" t="str">
        <f t="shared" si="3"/>
        <v/>
      </c>
    </row>
    <row r="42" spans="4:8" x14ac:dyDescent="0.35">
      <c r="D42" t="s">
        <v>120</v>
      </c>
      <c r="E42" t="str">
        <f>IF('Grille AUDIT'!J55="Non",'Grille AUDIT'!M55,IF('Grille AUDIT'!J55="En partie",'Grille AUDIT'!M55,""))</f>
        <v/>
      </c>
      <c r="F42" t="str">
        <f t="shared" si="3"/>
        <v/>
      </c>
    </row>
    <row r="43" spans="4:8" x14ac:dyDescent="0.35">
      <c r="D43" t="s">
        <v>121</v>
      </c>
      <c r="E43" t="str">
        <f>IF('Grille AUDIT'!J56="Non",'Grille AUDIT'!M56,IF('Grille AUDIT'!J56="En partie",'Grille AUDIT'!M56,""))</f>
        <v/>
      </c>
      <c r="F43" t="str">
        <f t="shared" si="3"/>
        <v/>
      </c>
    </row>
    <row r="45" spans="4:8" x14ac:dyDescent="0.35">
      <c r="E45" t="s">
        <v>87</v>
      </c>
      <c r="H45" t="s">
        <v>105</v>
      </c>
    </row>
    <row r="46" spans="4:8" x14ac:dyDescent="0.35">
      <c r="D46" t="s">
        <v>106</v>
      </c>
      <c r="E46" t="str">
        <f>IF('Grille AUDIT'!J60="Non",'Grille AUDIT'!M60,IF('Grille AUDIT'!J60="En partie",'Grille AUDIT'!M60,""))</f>
        <v/>
      </c>
      <c r="F46" t="str">
        <f>IF(E46=0,"",E46)</f>
        <v/>
      </c>
      <c r="G46" t="str">
        <f>F46&amp;"
"&amp;F47&amp;"
"&amp;F48&amp;"
"&amp;F49&amp;"
"&amp;F50&amp;"
"&amp;F51</f>
        <v xml:space="preserve">
</v>
      </c>
    </row>
    <row r="47" spans="4:8" x14ac:dyDescent="0.35">
      <c r="D47" t="s">
        <v>107</v>
      </c>
      <c r="E47" t="str">
        <f>IF('Grille AUDIT'!J61="Non",'Grille AUDIT'!M61,IF('Grille AUDIT'!J61="En partie",'Grille AUDIT'!M61,""))</f>
        <v/>
      </c>
      <c r="F47" t="str">
        <f t="shared" ref="F47:F50" si="4">IF(E47=0,"",E47)</f>
        <v/>
      </c>
    </row>
    <row r="48" spans="4:8" x14ac:dyDescent="0.35">
      <c r="D48" t="s">
        <v>108</v>
      </c>
      <c r="E48" t="str">
        <f>IF('Grille AUDIT'!J62="Non",'Grille AUDIT'!M62,IF('Grille AUDIT'!J62="En partie",'Grille AUDIT'!M62,""))</f>
        <v/>
      </c>
      <c r="F48" t="str">
        <f t="shared" si="4"/>
        <v/>
      </c>
    </row>
    <row r="49" spans="4:6" x14ac:dyDescent="0.35">
      <c r="D49" t="s">
        <v>109</v>
      </c>
      <c r="E49" t="str">
        <f>IF('Grille AUDIT'!J63="Non",'Grille AUDIT'!M63,IF('Grille AUDIT'!J63="En partie",'Grille AUDIT'!M63,""))</f>
        <v/>
      </c>
      <c r="F49" t="str">
        <f t="shared" si="4"/>
        <v/>
      </c>
    </row>
    <row r="50" spans="4:6" x14ac:dyDescent="0.35">
      <c r="D50" t="s">
        <v>112</v>
      </c>
      <c r="E50" t="str">
        <f>IF('Grille AUDIT'!J64="Non",'Grille AUDIT'!M64,IF('Grille AUDIT'!J64="En partie",'Grille AUDIT'!M64,""))</f>
        <v/>
      </c>
      <c r="F50" t="str">
        <f t="shared" si="4"/>
        <v/>
      </c>
    </row>
    <row r="51" spans="4:6" x14ac:dyDescent="0.35">
      <c r="D51" t="s">
        <v>114</v>
      </c>
      <c r="E51" t="str">
        <f>IF('Grille AUDIT'!J66="Non",'Grille AUDIT'!M66,IF('Grille AUDIT'!J66="En partie",'Grille AUDIT'!M66,""))</f>
        <v/>
      </c>
    </row>
  </sheetData>
  <sheetProtection algorithmName="SHA-512" hashValue="s1iUg8ccuKKm24bportKO3C2sJFnbJ4hC2L6NwBXIx3lh1wh7EPX7jmOnJY2aIA9Vrlth6O8Mu22yVyAjByQug==" saltValue="SIvMDcH/eUK53JaZE4SFEg=="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7"/>
  <sheetViews>
    <sheetView showGridLines="0" view="pageLayout" topLeftCell="A16" zoomScaleNormal="100" zoomScaleSheetLayoutView="85" workbookViewId="0">
      <selection activeCell="B28" sqref="B28:I41"/>
    </sheetView>
  </sheetViews>
  <sheetFormatPr baseColWidth="10" defaultColWidth="11.453125" defaultRowHeight="14.5" x14ac:dyDescent="0.35"/>
  <cols>
    <col min="1" max="1" width="4" customWidth="1"/>
    <col min="2" max="4" width="11.453125" style="16"/>
    <col min="5" max="5" width="12.453125" style="16" customWidth="1"/>
    <col min="6" max="9" width="11.453125" style="16"/>
    <col min="10" max="10" width="3.453125" customWidth="1"/>
    <col min="11" max="11" width="0.1796875" customWidth="1"/>
  </cols>
  <sheetData>
    <row r="1" spans="2:11" ht="69" customHeight="1" thickBot="1" x14ac:dyDescent="0.4">
      <c r="C1" s="17"/>
      <c r="D1" s="17"/>
      <c r="E1" s="17"/>
      <c r="F1" s="82" t="s">
        <v>122</v>
      </c>
      <c r="G1" s="82"/>
      <c r="H1" s="82"/>
      <c r="I1" s="82"/>
      <c r="J1" s="12" t="s">
        <v>7</v>
      </c>
      <c r="K1" s="13">
        <f>F16</f>
        <v>0</v>
      </c>
    </row>
    <row r="2" spans="2:11" ht="15" thickBot="1" x14ac:dyDescent="0.4">
      <c r="B2" s="18"/>
      <c r="C2" s="18" t="s">
        <v>123</v>
      </c>
      <c r="D2" s="18"/>
      <c r="E2" s="15"/>
      <c r="F2" s="18"/>
      <c r="G2" s="17"/>
      <c r="H2" s="17"/>
      <c r="I2" s="17"/>
      <c r="J2" s="12" t="s">
        <v>18</v>
      </c>
      <c r="K2" s="13">
        <f>F26</f>
        <v>0</v>
      </c>
    </row>
    <row r="3" spans="2:11" ht="15" thickBot="1" x14ac:dyDescent="0.4">
      <c r="B3" s="18"/>
      <c r="C3" s="18" t="s">
        <v>124</v>
      </c>
      <c r="D3" s="18"/>
      <c r="E3" s="94"/>
      <c r="F3" s="95"/>
      <c r="G3" s="95"/>
      <c r="H3" s="96"/>
      <c r="I3" s="17"/>
      <c r="J3" s="12" t="s">
        <v>32</v>
      </c>
      <c r="K3" s="13">
        <f>F44</f>
        <v>0</v>
      </c>
    </row>
    <row r="4" spans="2:11" x14ac:dyDescent="0.35">
      <c r="B4" s="18"/>
      <c r="C4" s="18"/>
      <c r="D4" s="18"/>
      <c r="E4" s="19"/>
      <c r="F4" s="18"/>
      <c r="G4" s="17"/>
      <c r="H4" s="17"/>
      <c r="I4" s="17"/>
      <c r="J4" s="12" t="s">
        <v>59</v>
      </c>
      <c r="K4" s="13">
        <f>F60</f>
        <v>0</v>
      </c>
    </row>
    <row r="5" spans="2:11" x14ac:dyDescent="0.35">
      <c r="B5" s="18" t="s">
        <v>125</v>
      </c>
      <c r="D5" s="18"/>
      <c r="E5" s="19"/>
      <c r="F5" s="18" t="s">
        <v>126</v>
      </c>
      <c r="G5" s="17"/>
      <c r="H5" s="17"/>
      <c r="I5" s="17"/>
      <c r="J5" s="12" t="s">
        <v>87</v>
      </c>
      <c r="K5" s="13">
        <f>F76</f>
        <v>0</v>
      </c>
    </row>
    <row r="6" spans="2:11" x14ac:dyDescent="0.35">
      <c r="B6" s="18"/>
      <c r="C6" s="18"/>
      <c r="D6" s="18"/>
      <c r="E6" s="19"/>
      <c r="F6" s="18"/>
      <c r="G6" s="17"/>
      <c r="H6" s="17"/>
      <c r="I6" s="17"/>
      <c r="K6" s="11"/>
    </row>
    <row r="7" spans="2:11" x14ac:dyDescent="0.35">
      <c r="B7" s="18"/>
      <c r="C7" s="18"/>
      <c r="D7" s="18"/>
      <c r="E7" s="19"/>
      <c r="F7" s="18"/>
      <c r="G7" s="17"/>
      <c r="H7" s="17"/>
      <c r="I7" s="17"/>
      <c r="K7" s="11"/>
    </row>
    <row r="8" spans="2:11" x14ac:dyDescent="0.35">
      <c r="B8" s="18"/>
      <c r="C8" s="18"/>
      <c r="D8" s="18"/>
      <c r="E8" s="19"/>
      <c r="F8" s="18"/>
      <c r="G8" s="17"/>
      <c r="H8" s="17"/>
      <c r="I8" s="17"/>
      <c r="K8" s="11"/>
    </row>
    <row r="9" spans="2:11" x14ac:dyDescent="0.35">
      <c r="B9" s="18"/>
      <c r="C9" s="18"/>
      <c r="D9" s="18"/>
      <c r="E9" s="19"/>
      <c r="F9" s="18"/>
      <c r="G9" s="17"/>
      <c r="H9" s="17"/>
      <c r="I9" s="17"/>
      <c r="K9" s="11"/>
    </row>
    <row r="10" spans="2:11" ht="43.5" customHeight="1" x14ac:dyDescent="0.35">
      <c r="B10" s="18"/>
      <c r="C10" s="18"/>
      <c r="D10" s="18"/>
      <c r="E10" s="19"/>
      <c r="F10" s="18"/>
      <c r="G10" s="17"/>
      <c r="H10" s="17"/>
      <c r="I10" s="17"/>
      <c r="K10" s="11"/>
    </row>
    <row r="11" spans="2:11" ht="43.5" customHeight="1" x14ac:dyDescent="0.35">
      <c r="B11" s="18"/>
      <c r="C11" s="18"/>
      <c r="D11" s="18"/>
      <c r="E11" s="19"/>
      <c r="F11" s="18"/>
      <c r="G11" s="17"/>
      <c r="H11" s="17"/>
      <c r="I11" s="17"/>
      <c r="K11" s="11"/>
    </row>
    <row r="12" spans="2:11" ht="43.5" customHeight="1" x14ac:dyDescent="0.35">
      <c r="B12" s="18"/>
      <c r="C12" s="18"/>
      <c r="D12" s="18"/>
      <c r="E12" s="19"/>
      <c r="F12" s="18"/>
      <c r="G12" s="17"/>
      <c r="H12" s="17"/>
      <c r="I12" s="17"/>
      <c r="K12" s="11"/>
    </row>
    <row r="13" spans="2:11" x14ac:dyDescent="0.35">
      <c r="B13" s="18"/>
      <c r="C13" s="18"/>
      <c r="D13" s="18"/>
      <c r="E13" s="19"/>
      <c r="F13" s="18"/>
      <c r="G13" s="17"/>
      <c r="H13" s="17"/>
      <c r="I13" s="17"/>
      <c r="K13" s="11"/>
    </row>
    <row r="14" spans="2:11" ht="21.65" customHeight="1" x14ac:dyDescent="0.35">
      <c r="B14" s="83"/>
      <c r="C14" s="83"/>
      <c r="D14" s="83"/>
      <c r="E14" s="83"/>
      <c r="F14" s="83"/>
      <c r="G14" s="17"/>
      <c r="H14" s="17"/>
      <c r="I14" s="17"/>
    </row>
    <row r="15" spans="2:11" ht="15.65" customHeight="1" x14ac:dyDescent="0.35">
      <c r="B15" s="93" t="s">
        <v>7</v>
      </c>
      <c r="C15" s="93"/>
      <c r="D15" s="93"/>
      <c r="E15" s="93"/>
      <c r="F15" s="93"/>
      <c r="G15" s="93"/>
      <c r="H15" s="93"/>
      <c r="I15" s="93"/>
    </row>
    <row r="16" spans="2:11" x14ac:dyDescent="0.35">
      <c r="B16" s="17"/>
      <c r="C16" s="17" t="s">
        <v>127</v>
      </c>
      <c r="D16" s="17"/>
      <c r="E16" s="17"/>
      <c r="F16" s="20">
        <f>'Grille AUDIT'!K7/'Grille AUDIT'!L7</f>
        <v>0</v>
      </c>
      <c r="G16" s="17"/>
      <c r="H16" s="17"/>
      <c r="I16" s="17"/>
    </row>
    <row r="17" spans="2:9" ht="15" thickBot="1" x14ac:dyDescent="0.4">
      <c r="B17" s="17"/>
      <c r="C17" s="17" t="s">
        <v>128</v>
      </c>
      <c r="D17" s="17"/>
      <c r="E17" s="17"/>
      <c r="F17" s="17"/>
      <c r="G17" s="17"/>
      <c r="H17" s="17"/>
      <c r="I17" s="17"/>
    </row>
    <row r="18" spans="2:9" ht="14.5" customHeight="1" x14ac:dyDescent="0.35">
      <c r="B18" s="107" t="str">
        <f>travail!G3</f>
        <v xml:space="preserve">
</v>
      </c>
      <c r="C18" s="108"/>
      <c r="D18" s="108"/>
      <c r="E18" s="108"/>
      <c r="F18" s="108"/>
      <c r="G18" s="108"/>
      <c r="H18" s="108"/>
      <c r="I18" s="109"/>
    </row>
    <row r="19" spans="2:9" x14ac:dyDescent="0.35">
      <c r="B19" s="110"/>
      <c r="C19" s="111"/>
      <c r="D19" s="111"/>
      <c r="E19" s="111"/>
      <c r="F19" s="111"/>
      <c r="G19" s="111"/>
      <c r="H19" s="111"/>
      <c r="I19" s="112"/>
    </row>
    <row r="20" spans="2:9" x14ac:dyDescent="0.35">
      <c r="B20" s="110"/>
      <c r="C20" s="111"/>
      <c r="D20" s="111"/>
      <c r="E20" s="111"/>
      <c r="F20" s="111"/>
      <c r="G20" s="111"/>
      <c r="H20" s="111"/>
      <c r="I20" s="112"/>
    </row>
    <row r="21" spans="2:9" x14ac:dyDescent="0.35">
      <c r="B21" s="110"/>
      <c r="C21" s="111"/>
      <c r="D21" s="111"/>
      <c r="E21" s="111"/>
      <c r="F21" s="111"/>
      <c r="G21" s="111"/>
      <c r="H21" s="111"/>
      <c r="I21" s="112"/>
    </row>
    <row r="22" spans="2:9" x14ac:dyDescent="0.35">
      <c r="B22" s="110"/>
      <c r="C22" s="111"/>
      <c r="D22" s="111"/>
      <c r="E22" s="111"/>
      <c r="F22" s="111"/>
      <c r="G22" s="111"/>
      <c r="H22" s="111"/>
      <c r="I22" s="112"/>
    </row>
    <row r="23" spans="2:9" ht="23.15" customHeight="1" thickBot="1" x14ac:dyDescent="0.4">
      <c r="B23" s="113"/>
      <c r="C23" s="114"/>
      <c r="D23" s="114"/>
      <c r="E23" s="114"/>
      <c r="F23" s="114"/>
      <c r="G23" s="114"/>
      <c r="H23" s="114"/>
      <c r="I23" s="115"/>
    </row>
    <row r="24" spans="2:9" x14ac:dyDescent="0.35">
      <c r="B24" s="17"/>
      <c r="C24" s="17"/>
      <c r="D24" s="17"/>
      <c r="E24" s="17"/>
      <c r="F24" s="17"/>
      <c r="G24" s="17"/>
      <c r="H24" s="17"/>
      <c r="I24" s="17"/>
    </row>
    <row r="25" spans="2:9" ht="15.65" customHeight="1" x14ac:dyDescent="0.35">
      <c r="B25" s="93" t="s">
        <v>18</v>
      </c>
      <c r="C25" s="93"/>
      <c r="D25" s="93"/>
      <c r="E25" s="93"/>
      <c r="F25" s="93"/>
      <c r="G25" s="93"/>
      <c r="H25" s="93"/>
      <c r="I25" s="93"/>
    </row>
    <row r="26" spans="2:9" x14ac:dyDescent="0.35">
      <c r="B26" s="17"/>
      <c r="C26" s="17" t="s">
        <v>127</v>
      </c>
      <c r="D26" s="17"/>
      <c r="E26" s="17"/>
      <c r="F26" s="20">
        <f>'Grille AUDIT'!K14/'Grille AUDIT'!L14</f>
        <v>0</v>
      </c>
      <c r="G26" s="17"/>
      <c r="H26" s="17"/>
      <c r="I26" s="17"/>
    </row>
    <row r="27" spans="2:9" ht="15" thickBot="1" x14ac:dyDescent="0.4">
      <c r="B27" s="17"/>
      <c r="C27" s="17" t="s">
        <v>128</v>
      </c>
      <c r="D27" s="17"/>
      <c r="E27" s="17"/>
      <c r="F27" s="17"/>
      <c r="G27" s="17"/>
      <c r="H27" s="17"/>
      <c r="I27" s="17"/>
    </row>
    <row r="28" spans="2:9" ht="14.5" customHeight="1" x14ac:dyDescent="0.35">
      <c r="B28" s="84" t="str">
        <f>travail!G9</f>
        <v xml:space="preserve">
</v>
      </c>
      <c r="C28" s="85"/>
      <c r="D28" s="85"/>
      <c r="E28" s="85"/>
      <c r="F28" s="85"/>
      <c r="G28" s="85"/>
      <c r="H28" s="85"/>
      <c r="I28" s="86"/>
    </row>
    <row r="29" spans="2:9" x14ac:dyDescent="0.35">
      <c r="B29" s="87"/>
      <c r="C29" s="88"/>
      <c r="D29" s="88"/>
      <c r="E29" s="88"/>
      <c r="F29" s="88"/>
      <c r="G29" s="88"/>
      <c r="H29" s="88"/>
      <c r="I29" s="89"/>
    </row>
    <row r="30" spans="2:9" x14ac:dyDescent="0.35">
      <c r="B30" s="87"/>
      <c r="C30" s="88"/>
      <c r="D30" s="88"/>
      <c r="E30" s="88"/>
      <c r="F30" s="88"/>
      <c r="G30" s="88"/>
      <c r="H30" s="88"/>
      <c r="I30" s="89"/>
    </row>
    <row r="31" spans="2:9" x14ac:dyDescent="0.35">
      <c r="B31" s="87"/>
      <c r="C31" s="88"/>
      <c r="D31" s="88"/>
      <c r="E31" s="88"/>
      <c r="F31" s="88"/>
      <c r="G31" s="88"/>
      <c r="H31" s="88"/>
      <c r="I31" s="89"/>
    </row>
    <row r="32" spans="2:9" x14ac:dyDescent="0.35">
      <c r="B32" s="87"/>
      <c r="C32" s="88"/>
      <c r="D32" s="88"/>
      <c r="E32" s="88"/>
      <c r="F32" s="88"/>
      <c r="G32" s="88"/>
      <c r="H32" s="88"/>
      <c r="I32" s="89"/>
    </row>
    <row r="33" spans="2:9" x14ac:dyDescent="0.35">
      <c r="B33" s="87"/>
      <c r="C33" s="88"/>
      <c r="D33" s="88"/>
      <c r="E33" s="88"/>
      <c r="F33" s="88"/>
      <c r="G33" s="88"/>
      <c r="H33" s="88"/>
      <c r="I33" s="89"/>
    </row>
    <row r="34" spans="2:9" x14ac:dyDescent="0.35">
      <c r="B34" s="87"/>
      <c r="C34" s="88"/>
      <c r="D34" s="88"/>
      <c r="E34" s="88"/>
      <c r="F34" s="88"/>
      <c r="G34" s="88"/>
      <c r="H34" s="88"/>
      <c r="I34" s="89"/>
    </row>
    <row r="35" spans="2:9" x14ac:dyDescent="0.35">
      <c r="B35" s="87"/>
      <c r="C35" s="88"/>
      <c r="D35" s="88"/>
      <c r="E35" s="88"/>
      <c r="F35" s="88"/>
      <c r="G35" s="88"/>
      <c r="H35" s="88"/>
      <c r="I35" s="89"/>
    </row>
    <row r="36" spans="2:9" x14ac:dyDescent="0.35">
      <c r="B36" s="87"/>
      <c r="C36" s="88"/>
      <c r="D36" s="88"/>
      <c r="E36" s="88"/>
      <c r="F36" s="88"/>
      <c r="G36" s="88"/>
      <c r="H36" s="88"/>
      <c r="I36" s="89"/>
    </row>
    <row r="37" spans="2:9" x14ac:dyDescent="0.35">
      <c r="B37" s="87"/>
      <c r="C37" s="88"/>
      <c r="D37" s="88"/>
      <c r="E37" s="88"/>
      <c r="F37" s="88"/>
      <c r="G37" s="88"/>
      <c r="H37" s="88"/>
      <c r="I37" s="89"/>
    </row>
    <row r="38" spans="2:9" x14ac:dyDescent="0.35">
      <c r="B38" s="87"/>
      <c r="C38" s="88"/>
      <c r="D38" s="88"/>
      <c r="E38" s="88"/>
      <c r="F38" s="88"/>
      <c r="G38" s="88"/>
      <c r="H38" s="88"/>
      <c r="I38" s="89"/>
    </row>
    <row r="39" spans="2:9" x14ac:dyDescent="0.35">
      <c r="B39" s="87"/>
      <c r="C39" s="88"/>
      <c r="D39" s="88"/>
      <c r="E39" s="88"/>
      <c r="F39" s="88"/>
      <c r="G39" s="88"/>
      <c r="H39" s="88"/>
      <c r="I39" s="89"/>
    </row>
    <row r="40" spans="2:9" x14ac:dyDescent="0.35">
      <c r="B40" s="87"/>
      <c r="C40" s="88"/>
      <c r="D40" s="88"/>
      <c r="E40" s="88"/>
      <c r="F40" s="88"/>
      <c r="G40" s="88"/>
      <c r="H40" s="88"/>
      <c r="I40" s="89"/>
    </row>
    <row r="41" spans="2:9" ht="51.65" customHeight="1" thickBot="1" x14ac:dyDescent="0.4">
      <c r="B41" s="90"/>
      <c r="C41" s="91"/>
      <c r="D41" s="91"/>
      <c r="E41" s="91"/>
      <c r="F41" s="91"/>
      <c r="G41" s="91"/>
      <c r="H41" s="91"/>
      <c r="I41" s="92"/>
    </row>
    <row r="42" spans="2:9" x14ac:dyDescent="0.35">
      <c r="B42" s="17"/>
      <c r="C42" s="17"/>
      <c r="D42" s="17"/>
      <c r="E42" s="17"/>
      <c r="F42" s="17"/>
      <c r="G42" s="17"/>
      <c r="H42" s="17"/>
      <c r="I42" s="17"/>
    </row>
    <row r="43" spans="2:9" ht="15.65" customHeight="1" x14ac:dyDescent="0.35">
      <c r="B43" s="93" t="s">
        <v>32</v>
      </c>
      <c r="C43" s="93"/>
      <c r="D43" s="93"/>
      <c r="E43" s="93"/>
      <c r="F43" s="93"/>
      <c r="G43" s="93"/>
      <c r="H43" s="93"/>
      <c r="I43" s="93"/>
    </row>
    <row r="44" spans="2:9" x14ac:dyDescent="0.35">
      <c r="B44" s="17"/>
      <c r="C44" s="17" t="s">
        <v>127</v>
      </c>
      <c r="D44" s="17"/>
      <c r="E44" s="17"/>
      <c r="F44" s="20">
        <f>'Grille AUDIT'!K23/'Grille AUDIT'!L23</f>
        <v>0</v>
      </c>
      <c r="G44" s="17"/>
      <c r="H44" s="17"/>
      <c r="I44" s="17"/>
    </row>
    <row r="45" spans="2:9" ht="15" thickBot="1" x14ac:dyDescent="0.4">
      <c r="B45" s="17"/>
      <c r="C45" s="17" t="s">
        <v>128</v>
      </c>
      <c r="D45" s="17"/>
      <c r="E45" s="17"/>
      <c r="F45" s="17"/>
      <c r="G45" s="17"/>
      <c r="H45" s="17"/>
      <c r="I45" s="17"/>
    </row>
    <row r="46" spans="2:9" ht="14.5" customHeight="1" x14ac:dyDescent="0.35">
      <c r="B46" s="84" t="str">
        <f>travail!G17</f>
        <v xml:space="preserve">
</v>
      </c>
      <c r="C46" s="85"/>
      <c r="D46" s="85"/>
      <c r="E46" s="85"/>
      <c r="F46" s="85"/>
      <c r="G46" s="85"/>
      <c r="H46" s="85"/>
      <c r="I46" s="86"/>
    </row>
    <row r="47" spans="2:9" x14ac:dyDescent="0.35">
      <c r="B47" s="87"/>
      <c r="C47" s="88"/>
      <c r="D47" s="88"/>
      <c r="E47" s="88"/>
      <c r="F47" s="88"/>
      <c r="G47" s="88"/>
      <c r="H47" s="88"/>
      <c r="I47" s="89"/>
    </row>
    <row r="48" spans="2:9" x14ac:dyDescent="0.35">
      <c r="B48" s="87"/>
      <c r="C48" s="88"/>
      <c r="D48" s="88"/>
      <c r="E48" s="88"/>
      <c r="F48" s="88"/>
      <c r="G48" s="88"/>
      <c r="H48" s="88"/>
      <c r="I48" s="89"/>
    </row>
    <row r="49" spans="2:9" x14ac:dyDescent="0.35">
      <c r="B49" s="87"/>
      <c r="C49" s="88"/>
      <c r="D49" s="88"/>
      <c r="E49" s="88"/>
      <c r="F49" s="88"/>
      <c r="G49" s="88"/>
      <c r="H49" s="88"/>
      <c r="I49" s="89"/>
    </row>
    <row r="50" spans="2:9" x14ac:dyDescent="0.35">
      <c r="B50" s="87"/>
      <c r="C50" s="88"/>
      <c r="D50" s="88"/>
      <c r="E50" s="88"/>
      <c r="F50" s="88"/>
      <c r="G50" s="88"/>
      <c r="H50" s="88"/>
      <c r="I50" s="89"/>
    </row>
    <row r="51" spans="2:9" x14ac:dyDescent="0.35">
      <c r="B51" s="87"/>
      <c r="C51" s="88"/>
      <c r="D51" s="88"/>
      <c r="E51" s="88"/>
      <c r="F51" s="88"/>
      <c r="G51" s="88"/>
      <c r="H51" s="88"/>
      <c r="I51" s="89"/>
    </row>
    <row r="52" spans="2:9" x14ac:dyDescent="0.35">
      <c r="B52" s="87"/>
      <c r="C52" s="88"/>
      <c r="D52" s="88"/>
      <c r="E52" s="88"/>
      <c r="F52" s="88"/>
      <c r="G52" s="88"/>
      <c r="H52" s="88"/>
      <c r="I52" s="89"/>
    </row>
    <row r="53" spans="2:9" x14ac:dyDescent="0.35">
      <c r="B53" s="87"/>
      <c r="C53" s="88"/>
      <c r="D53" s="88"/>
      <c r="E53" s="88"/>
      <c r="F53" s="88"/>
      <c r="G53" s="88"/>
      <c r="H53" s="88"/>
      <c r="I53" s="89"/>
    </row>
    <row r="54" spans="2:9" x14ac:dyDescent="0.35">
      <c r="B54" s="87"/>
      <c r="C54" s="88"/>
      <c r="D54" s="88"/>
      <c r="E54" s="88"/>
      <c r="F54" s="88"/>
      <c r="G54" s="88"/>
      <c r="H54" s="88"/>
      <c r="I54" s="89"/>
    </row>
    <row r="55" spans="2:9" x14ac:dyDescent="0.35">
      <c r="B55" s="87"/>
      <c r="C55" s="88"/>
      <c r="D55" s="88"/>
      <c r="E55" s="88"/>
      <c r="F55" s="88"/>
      <c r="G55" s="88"/>
      <c r="H55" s="88"/>
      <c r="I55" s="89"/>
    </row>
    <row r="56" spans="2:9" ht="135" customHeight="1" thickBot="1" x14ac:dyDescent="0.4">
      <c r="B56" s="90"/>
      <c r="C56" s="91"/>
      <c r="D56" s="91"/>
      <c r="E56" s="91"/>
      <c r="F56" s="91"/>
      <c r="G56" s="91"/>
      <c r="H56" s="91"/>
      <c r="I56" s="92"/>
    </row>
    <row r="57" spans="2:9" x14ac:dyDescent="0.35">
      <c r="B57" s="17"/>
      <c r="C57" s="17"/>
      <c r="D57" s="17"/>
      <c r="E57" s="17"/>
      <c r="F57" s="17"/>
      <c r="G57" s="17"/>
      <c r="H57" s="17"/>
      <c r="I57" s="17"/>
    </row>
    <row r="58" spans="2:9" x14ac:dyDescent="0.35">
      <c r="B58" s="17"/>
      <c r="C58" s="17"/>
      <c r="D58" s="17"/>
      <c r="E58" s="17"/>
      <c r="F58" s="17"/>
      <c r="G58" s="17"/>
      <c r="H58" s="17"/>
      <c r="I58" s="17"/>
    </row>
    <row r="59" spans="2:9" ht="15.65" customHeight="1" x14ac:dyDescent="0.35">
      <c r="B59" s="93" t="s">
        <v>59</v>
      </c>
      <c r="C59" s="93"/>
      <c r="D59" s="93"/>
      <c r="E59" s="93"/>
      <c r="F59" s="93"/>
      <c r="G59" s="93"/>
      <c r="H59" s="93"/>
      <c r="I59" s="93"/>
    </row>
    <row r="60" spans="2:9" x14ac:dyDescent="0.35">
      <c r="B60" s="17"/>
      <c r="C60" s="17" t="s">
        <v>127</v>
      </c>
      <c r="D60" s="17"/>
      <c r="E60" s="17"/>
      <c r="F60" s="20">
        <f>'Grille AUDIT'!K42/'Grille AUDIT'!L42</f>
        <v>0</v>
      </c>
      <c r="G60" s="17"/>
      <c r="H60" s="17"/>
      <c r="I60" s="17"/>
    </row>
    <row r="61" spans="2:9" ht="15" thickBot="1" x14ac:dyDescent="0.4">
      <c r="B61" s="17"/>
      <c r="C61" s="17" t="s">
        <v>128</v>
      </c>
      <c r="D61" s="17"/>
      <c r="E61" s="17"/>
      <c r="F61" s="17"/>
      <c r="G61" s="17"/>
      <c r="H61" s="17"/>
      <c r="I61" s="17"/>
    </row>
    <row r="62" spans="2:9" ht="113.15" customHeight="1" x14ac:dyDescent="0.35">
      <c r="B62" s="84" t="str">
        <f>travail!G31</f>
        <v xml:space="preserve">
</v>
      </c>
      <c r="C62" s="85"/>
      <c r="D62" s="85"/>
      <c r="E62" s="85"/>
      <c r="F62" s="85"/>
      <c r="G62" s="85"/>
      <c r="H62" s="85"/>
      <c r="I62" s="86"/>
    </row>
    <row r="63" spans="2:9" x14ac:dyDescent="0.35">
      <c r="B63" s="87"/>
      <c r="C63" s="88"/>
      <c r="D63" s="88"/>
      <c r="E63" s="88"/>
      <c r="F63" s="88"/>
      <c r="G63" s="88"/>
      <c r="H63" s="88"/>
      <c r="I63" s="89"/>
    </row>
    <row r="64" spans="2:9" x14ac:dyDescent="0.35">
      <c r="B64" s="87"/>
      <c r="C64" s="88"/>
      <c r="D64" s="88"/>
      <c r="E64" s="88"/>
      <c r="F64" s="88"/>
      <c r="G64" s="88"/>
      <c r="H64" s="88"/>
      <c r="I64" s="89"/>
    </row>
    <row r="65" spans="2:9" x14ac:dyDescent="0.35">
      <c r="B65" s="87"/>
      <c r="C65" s="88"/>
      <c r="D65" s="88"/>
      <c r="E65" s="88"/>
      <c r="F65" s="88"/>
      <c r="G65" s="88"/>
      <c r="H65" s="88"/>
      <c r="I65" s="89"/>
    </row>
    <row r="66" spans="2:9" x14ac:dyDescent="0.35">
      <c r="B66" s="87"/>
      <c r="C66" s="88"/>
      <c r="D66" s="88"/>
      <c r="E66" s="88"/>
      <c r="F66" s="88"/>
      <c r="G66" s="88"/>
      <c r="H66" s="88"/>
      <c r="I66" s="89"/>
    </row>
    <row r="67" spans="2:9" x14ac:dyDescent="0.35">
      <c r="B67" s="87"/>
      <c r="C67" s="88"/>
      <c r="D67" s="88"/>
      <c r="E67" s="88"/>
      <c r="F67" s="88"/>
      <c r="G67" s="88"/>
      <c r="H67" s="88"/>
      <c r="I67" s="89"/>
    </row>
    <row r="68" spans="2:9" x14ac:dyDescent="0.35">
      <c r="B68" s="87"/>
      <c r="C68" s="88"/>
      <c r="D68" s="88"/>
      <c r="E68" s="88"/>
      <c r="F68" s="88"/>
      <c r="G68" s="88"/>
      <c r="H68" s="88"/>
      <c r="I68" s="89"/>
    </row>
    <row r="69" spans="2:9" ht="15.65" customHeight="1" x14ac:dyDescent="0.35">
      <c r="B69" s="87"/>
      <c r="C69" s="88"/>
      <c r="D69" s="88"/>
      <c r="E69" s="88"/>
      <c r="F69" s="88"/>
      <c r="G69" s="88"/>
      <c r="H69" s="88"/>
      <c r="I69" s="89"/>
    </row>
    <row r="70" spans="2:9" x14ac:dyDescent="0.35">
      <c r="B70" s="87"/>
      <c r="C70" s="88"/>
      <c r="D70" s="88"/>
      <c r="E70" s="88"/>
      <c r="F70" s="88"/>
      <c r="G70" s="88"/>
      <c r="H70" s="88"/>
      <c r="I70" s="89"/>
    </row>
    <row r="71" spans="2:9" ht="53.5" customHeight="1" x14ac:dyDescent="0.35">
      <c r="B71" s="87"/>
      <c r="C71" s="88"/>
      <c r="D71" s="88"/>
      <c r="E71" s="88"/>
      <c r="F71" s="88"/>
      <c r="G71" s="88"/>
      <c r="H71" s="88"/>
      <c r="I71" s="89"/>
    </row>
    <row r="72" spans="2:9" ht="53.5" customHeight="1" x14ac:dyDescent="0.35">
      <c r="B72" s="87"/>
      <c r="C72" s="88"/>
      <c r="D72" s="88"/>
      <c r="E72" s="88"/>
      <c r="F72" s="88"/>
      <c r="G72" s="88"/>
      <c r="H72" s="88"/>
      <c r="I72" s="89"/>
    </row>
    <row r="73" spans="2:9" ht="53.5" customHeight="1" thickBot="1" x14ac:dyDescent="0.4">
      <c r="B73" s="90"/>
      <c r="C73" s="91"/>
      <c r="D73" s="91"/>
      <c r="E73" s="91"/>
      <c r="F73" s="91"/>
      <c r="G73" s="91"/>
      <c r="H73" s="91"/>
      <c r="I73" s="92"/>
    </row>
    <row r="74" spans="2:9" x14ac:dyDescent="0.35">
      <c r="B74" s="17"/>
      <c r="C74" s="17"/>
      <c r="D74" s="17"/>
      <c r="E74" s="17"/>
      <c r="F74" s="17"/>
      <c r="G74" s="17"/>
      <c r="H74" s="17"/>
      <c r="I74" s="17"/>
    </row>
    <row r="75" spans="2:9" ht="15.65" customHeight="1" x14ac:dyDescent="0.35">
      <c r="B75" s="93" t="s">
        <v>87</v>
      </c>
      <c r="C75" s="93"/>
      <c r="D75" s="93"/>
      <c r="E75" s="93"/>
      <c r="F75" s="93"/>
      <c r="G75" s="93"/>
      <c r="H75" s="93"/>
      <c r="I75" s="93"/>
    </row>
    <row r="76" spans="2:9" x14ac:dyDescent="0.35">
      <c r="B76" s="17"/>
      <c r="C76" s="17" t="s">
        <v>127</v>
      </c>
      <c r="D76" s="17"/>
      <c r="E76" s="17"/>
      <c r="F76" s="20">
        <f>'Grille AUDIT'!K59/'Grille AUDIT'!L59</f>
        <v>0</v>
      </c>
      <c r="G76" s="17"/>
      <c r="H76" s="17"/>
      <c r="I76" s="17"/>
    </row>
    <row r="77" spans="2:9" x14ac:dyDescent="0.35">
      <c r="B77" s="17"/>
      <c r="C77" s="17" t="s">
        <v>128</v>
      </c>
      <c r="D77" s="17"/>
      <c r="E77" s="17"/>
      <c r="F77" s="17"/>
      <c r="G77" s="17"/>
      <c r="H77" s="17"/>
      <c r="I77" s="17"/>
    </row>
    <row r="78" spans="2:9" ht="14.5" customHeight="1" x14ac:dyDescent="0.35">
      <c r="B78" s="116" t="str">
        <f>travail!G46</f>
        <v xml:space="preserve">
</v>
      </c>
      <c r="C78" s="116"/>
      <c r="D78" s="116"/>
      <c r="E78" s="116"/>
      <c r="F78" s="116"/>
      <c r="G78" s="116"/>
      <c r="H78" s="116"/>
      <c r="I78" s="116"/>
    </row>
    <row r="79" spans="2:9" ht="28.5" customHeight="1" x14ac:dyDescent="0.35">
      <c r="B79" s="116"/>
      <c r="C79" s="116"/>
      <c r="D79" s="116"/>
      <c r="E79" s="116"/>
      <c r="F79" s="116"/>
      <c r="G79" s="116"/>
      <c r="H79" s="116"/>
      <c r="I79" s="116"/>
    </row>
    <row r="80" spans="2:9" x14ac:dyDescent="0.35">
      <c r="B80" s="116"/>
      <c r="C80" s="116"/>
      <c r="D80" s="116"/>
      <c r="E80" s="116"/>
      <c r="F80" s="116"/>
      <c r="G80" s="116"/>
      <c r="H80" s="116"/>
      <c r="I80" s="116"/>
    </row>
    <row r="81" spans="2:9" x14ac:dyDescent="0.35">
      <c r="B81" s="116"/>
      <c r="C81" s="116"/>
      <c r="D81" s="116"/>
      <c r="E81" s="116"/>
      <c r="F81" s="116"/>
      <c r="G81" s="116"/>
      <c r="H81" s="116"/>
      <c r="I81" s="116"/>
    </row>
    <row r="82" spans="2:9" x14ac:dyDescent="0.35">
      <c r="B82" s="116"/>
      <c r="C82" s="116"/>
      <c r="D82" s="116"/>
      <c r="E82" s="116"/>
      <c r="F82" s="116"/>
      <c r="G82" s="116"/>
      <c r="H82" s="116"/>
      <c r="I82" s="116"/>
    </row>
    <row r="83" spans="2:9" x14ac:dyDescent="0.35">
      <c r="B83" s="116"/>
      <c r="C83" s="116"/>
      <c r="D83" s="116"/>
      <c r="E83" s="116"/>
      <c r="F83" s="116"/>
      <c r="G83" s="116"/>
      <c r="H83" s="116"/>
      <c r="I83" s="116"/>
    </row>
    <row r="84" spans="2:9" x14ac:dyDescent="0.35">
      <c r="B84" s="116"/>
      <c r="C84" s="116"/>
      <c r="D84" s="116"/>
      <c r="E84" s="116"/>
      <c r="F84" s="116"/>
      <c r="G84" s="116"/>
      <c r="H84" s="116"/>
      <c r="I84" s="116"/>
    </row>
    <row r="85" spans="2:9" x14ac:dyDescent="0.35">
      <c r="B85" s="116"/>
      <c r="C85" s="116"/>
      <c r="D85" s="116"/>
      <c r="E85" s="116"/>
      <c r="F85" s="116"/>
      <c r="G85" s="116"/>
      <c r="H85" s="116"/>
      <c r="I85" s="116"/>
    </row>
    <row r="86" spans="2:9" x14ac:dyDescent="0.35">
      <c r="B86" s="116"/>
      <c r="C86" s="116"/>
      <c r="D86" s="116"/>
      <c r="E86" s="116"/>
      <c r="F86" s="116"/>
      <c r="G86" s="116"/>
      <c r="H86" s="116"/>
      <c r="I86" s="116"/>
    </row>
    <row r="87" spans="2:9" x14ac:dyDescent="0.35">
      <c r="B87" s="116"/>
      <c r="C87" s="116"/>
      <c r="D87" s="116"/>
      <c r="E87" s="116"/>
      <c r="F87" s="116"/>
      <c r="G87" s="116"/>
      <c r="H87" s="116"/>
      <c r="I87" s="116"/>
    </row>
    <row r="88" spans="2:9" x14ac:dyDescent="0.35">
      <c r="B88" s="116"/>
      <c r="C88" s="116"/>
      <c r="D88" s="116"/>
      <c r="E88" s="116"/>
      <c r="F88" s="116"/>
      <c r="G88" s="116"/>
      <c r="H88" s="116"/>
      <c r="I88" s="116"/>
    </row>
    <row r="89" spans="2:9" ht="10.5" customHeight="1" x14ac:dyDescent="0.35">
      <c r="B89" s="116"/>
      <c r="C89" s="116"/>
      <c r="D89" s="116"/>
      <c r="E89" s="116"/>
      <c r="F89" s="116"/>
      <c r="G89" s="116"/>
      <c r="H89" s="116"/>
      <c r="I89" s="116"/>
    </row>
    <row r="90" spans="2:9" hidden="1" x14ac:dyDescent="0.35">
      <c r="B90" s="116"/>
      <c r="C90" s="116"/>
      <c r="D90" s="116"/>
      <c r="E90" s="116"/>
      <c r="F90" s="116"/>
      <c r="G90" s="116"/>
      <c r="H90" s="116"/>
      <c r="I90" s="116"/>
    </row>
    <row r="91" spans="2:9" ht="15.65" hidden="1" customHeight="1" x14ac:dyDescent="0.35">
      <c r="B91" s="116"/>
      <c r="C91" s="116"/>
      <c r="D91" s="116"/>
      <c r="E91" s="116"/>
      <c r="F91" s="116"/>
      <c r="G91" s="116"/>
      <c r="H91" s="116"/>
      <c r="I91" s="116"/>
    </row>
    <row r="92" spans="2:9" hidden="1" x14ac:dyDescent="0.35">
      <c r="B92" s="116"/>
      <c r="C92" s="116"/>
      <c r="D92" s="116"/>
      <c r="E92" s="116"/>
      <c r="F92" s="116"/>
      <c r="G92" s="116"/>
      <c r="H92" s="116"/>
      <c r="I92" s="116"/>
    </row>
    <row r="93" spans="2:9" hidden="1" x14ac:dyDescent="0.35">
      <c r="B93" s="116"/>
      <c r="C93" s="116"/>
      <c r="D93" s="116"/>
      <c r="E93" s="116"/>
      <c r="F93" s="116"/>
      <c r="G93" s="116"/>
      <c r="H93" s="116"/>
      <c r="I93" s="116"/>
    </row>
    <row r="94" spans="2:9" ht="14.5" customHeight="1" x14ac:dyDescent="0.35">
      <c r="C94" s="21"/>
      <c r="D94" s="21"/>
      <c r="E94" s="21"/>
      <c r="F94" s="21"/>
      <c r="G94" s="21"/>
      <c r="H94" s="21"/>
      <c r="I94" s="21"/>
    </row>
    <row r="95" spans="2:9" ht="18" customHeight="1" x14ac:dyDescent="0.35">
      <c r="B95" s="100" t="s">
        <v>129</v>
      </c>
      <c r="C95" s="101"/>
      <c r="D95" s="101"/>
      <c r="E95" s="101"/>
      <c r="F95" s="101"/>
      <c r="G95" s="101"/>
      <c r="H95" s="101"/>
      <c r="I95" s="101"/>
    </row>
    <row r="96" spans="2:9" ht="15" customHeight="1" x14ac:dyDescent="0.35">
      <c r="B96" s="22"/>
      <c r="C96" s="23"/>
      <c r="D96" s="23"/>
      <c r="E96" s="23"/>
      <c r="F96" s="23"/>
      <c r="G96" s="23"/>
      <c r="H96" s="23"/>
      <c r="I96" s="23"/>
    </row>
    <row r="97" spans="2:9" ht="15.5" x14ac:dyDescent="0.35">
      <c r="B97" s="24" t="s">
        <v>130</v>
      </c>
      <c r="C97" s="102" t="s">
        <v>131</v>
      </c>
      <c r="D97" s="102"/>
      <c r="E97" s="103"/>
      <c r="F97" s="25" t="s">
        <v>132</v>
      </c>
      <c r="G97" s="25"/>
      <c r="H97" s="25"/>
      <c r="I97" s="25"/>
    </row>
    <row r="98" spans="2:9" ht="63" customHeight="1" x14ac:dyDescent="0.35">
      <c r="B98" s="26" t="s">
        <v>133</v>
      </c>
      <c r="C98" s="104" t="s">
        <v>134</v>
      </c>
      <c r="D98" s="105"/>
      <c r="E98" s="106"/>
      <c r="F98" s="97" t="s">
        <v>135</v>
      </c>
      <c r="G98" s="98"/>
      <c r="H98" s="98"/>
      <c r="I98" s="99"/>
    </row>
    <row r="101" spans="2:9" ht="40.5" customHeight="1" x14ac:dyDescent="0.35"/>
    <row r="102" spans="2:9" ht="51" customHeight="1" x14ac:dyDescent="0.35"/>
    <row r="103" spans="2:9" ht="36.75" customHeight="1" x14ac:dyDescent="0.35"/>
    <row r="104" spans="2:9" ht="50.25" customHeight="1" x14ac:dyDescent="0.35"/>
    <row r="105" spans="2:9" ht="69.75" customHeight="1" x14ac:dyDescent="0.35"/>
    <row r="106" spans="2:9" ht="85.5" customHeight="1" x14ac:dyDescent="0.35"/>
    <row r="107" spans="2:9" ht="150.75" customHeight="1" x14ac:dyDescent="0.35"/>
  </sheetData>
  <mergeCells count="17">
    <mergeCell ref="F98:I98"/>
    <mergeCell ref="B95:I95"/>
    <mergeCell ref="C97:E97"/>
    <mergeCell ref="C98:E98"/>
    <mergeCell ref="B18:I23"/>
    <mergeCell ref="B78:I93"/>
    <mergeCell ref="B28:I41"/>
    <mergeCell ref="B75:I75"/>
    <mergeCell ref="F1:I1"/>
    <mergeCell ref="B14:F14"/>
    <mergeCell ref="B46:I56"/>
    <mergeCell ref="B62:I73"/>
    <mergeCell ref="B59:I59"/>
    <mergeCell ref="B15:I15"/>
    <mergeCell ref="B25:I25"/>
    <mergeCell ref="B43:I43"/>
    <mergeCell ref="E3:H3"/>
  </mergeCells>
  <conditionalFormatting sqref="F16 F26 F44 F60 F76">
    <cfRule type="iconSet" priority="2">
      <iconSet>
        <cfvo type="percent" val="0"/>
        <cfvo type="num" val="0.5"/>
        <cfvo type="num" val="0.8"/>
      </iconSet>
    </cfRule>
  </conditionalFormatting>
  <hyperlinks>
    <hyperlink ref="F98" r:id="rId1"/>
  </hyperlinks>
  <pageMargins left="0.7" right="0.7" top="0.75" bottom="0.75" header="0.3" footer="0.3"/>
  <pageSetup paperSize="9" scale="89" orientation="portrait" r:id="rId2"/>
  <headerFooter>
    <oddFooter>&amp;LAudit KCl inj_Omédit Grand Est&amp;Rjuillet 2021</oddFooter>
  </headerFooter>
  <rowBreaks count="2" manualBreakCount="2">
    <brk id="42" min="1" max="8" man="1"/>
    <brk id="74" min="1" max="8"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585AAA57C48546A7D06BB0DB07A99C" ma:contentTypeVersion="2" ma:contentTypeDescription="Crée un document." ma:contentTypeScope="" ma:versionID="0b0472a168ed36af3a9be5f58fb61903">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B59502-7ED5-4E38-B009-1F7B3D5A0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E3CF132-3B33-4342-BE50-99E2A814809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6AA1065-CE49-421B-89D5-C90460DABE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Grille AUDIT</vt:lpstr>
      <vt:lpstr>travail</vt:lpstr>
      <vt:lpstr>RESULTATS</vt:lpstr>
      <vt:lpstr>'Grille AUDIT'!Zone_d_impression</vt:lpstr>
      <vt:lpstr>RESULTATS!Zone_d_impression</vt:lpstr>
    </vt:vector>
  </TitlesOfParts>
  <Manager/>
  <Company>Ministères Chargés des Affaires Sociales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LE QUINIO, Pierre (ARS-GRANDEST/ARS ACAL)</cp:lastModifiedBy>
  <cp:revision/>
  <dcterms:created xsi:type="dcterms:W3CDTF">2016-09-15T08:50:56Z</dcterms:created>
  <dcterms:modified xsi:type="dcterms:W3CDTF">2023-07-21T10:34:53Z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0x0101002D585AAA57C48546A7D06BB0DB07A99C</vt:lpwstr>
  </property>
  <property fmtid="{D5CDD505-2E9C-101B-9397-08002B2CF9AE}" pid="3" name="MediaServiceImageTags">
    <vt:lpwstr/>
  </property>
</Properties>
</file>