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8915" windowHeight="11025"/>
  </bookViews>
  <sheets>
    <sheet name="Grille AUDIT" sheetId="4" r:id="rId1"/>
    <sheet name="travail" sheetId="5" state="hidden" r:id="rId2"/>
    <sheet name="RESULTATS" sheetId="6" r:id="rId3"/>
    <sheet name="Bibliographie" sheetId="7" r:id="rId4"/>
  </sheets>
  <definedNames>
    <definedName name="_xlnm.Print_Area" localSheetId="0">'Grille AUDIT'!$A$1:$I$47</definedName>
    <definedName name="_xlnm.Print_Area" localSheetId="2">RESULTATS!$A$1:$H$140</definedName>
  </definedNames>
  <calcPr calcId="145621"/>
</workbook>
</file>

<file path=xl/calcChain.xml><?xml version="1.0" encoding="utf-8"?>
<calcChain xmlns="http://schemas.openxmlformats.org/spreadsheetml/2006/main">
  <c r="K43" i="4" l="1"/>
  <c r="K24" i="4"/>
  <c r="E47" i="5"/>
  <c r="F47" i="5" s="1"/>
  <c r="J25" i="4"/>
  <c r="J12" i="4"/>
  <c r="J8" i="4"/>
  <c r="J46" i="4"/>
  <c r="J44" i="4"/>
  <c r="J38" i="4" l="1"/>
  <c r="E4" i="5" l="1"/>
  <c r="F4" i="5" s="1"/>
  <c r="E5" i="5"/>
  <c r="F5" i="5" s="1"/>
  <c r="E16" i="5" l="1"/>
  <c r="F16" i="5" s="1"/>
  <c r="E17" i="5"/>
  <c r="F17" i="5" s="1"/>
  <c r="E18" i="5"/>
  <c r="F18" i="5" s="1"/>
  <c r="E19" i="5"/>
  <c r="F19" i="5" s="1"/>
  <c r="J21" i="4"/>
  <c r="E46" i="5" l="1"/>
  <c r="F46" i="5" s="1"/>
  <c r="E45" i="5"/>
  <c r="F45" i="5" s="1"/>
  <c r="E42" i="5"/>
  <c r="F42" i="5" s="1"/>
  <c r="G42" i="5" s="1"/>
  <c r="E39" i="5"/>
  <c r="F39" i="5" s="1"/>
  <c r="G39" i="5" s="1"/>
  <c r="A88" i="6" s="1"/>
  <c r="E36" i="5"/>
  <c r="F36" i="5" s="1"/>
  <c r="E31" i="5"/>
  <c r="F31" i="5" s="1"/>
  <c r="E32" i="5"/>
  <c r="F32" i="5" s="1"/>
  <c r="E33" i="5"/>
  <c r="F33" i="5" s="1"/>
  <c r="E34" i="5"/>
  <c r="F34" i="5" s="1"/>
  <c r="E35" i="5"/>
  <c r="F35" i="5" s="1"/>
  <c r="E30" i="5"/>
  <c r="F30" i="5" s="1"/>
  <c r="E27" i="5"/>
  <c r="F27" i="5" s="1"/>
  <c r="K7" i="4"/>
  <c r="J42" i="4"/>
  <c r="J41" i="4" s="1"/>
  <c r="J40" i="4"/>
  <c r="J45" i="4"/>
  <c r="J43" i="4" s="1"/>
  <c r="J27" i="4"/>
  <c r="J28" i="4"/>
  <c r="J29" i="4"/>
  <c r="J30" i="4"/>
  <c r="J26" i="4"/>
  <c r="J20" i="4"/>
  <c r="J22" i="4"/>
  <c r="J23" i="4"/>
  <c r="J19" i="4"/>
  <c r="J13" i="4"/>
  <c r="J14" i="4"/>
  <c r="J15" i="4"/>
  <c r="J16" i="4"/>
  <c r="J17" i="4"/>
  <c r="J9" i="4"/>
  <c r="J10" i="4"/>
  <c r="J33" i="4"/>
  <c r="J34" i="4"/>
  <c r="J35" i="4"/>
  <c r="J36" i="4"/>
  <c r="J37" i="4"/>
  <c r="J32" i="4"/>
  <c r="K31" i="4"/>
  <c r="J24" i="4" l="1"/>
  <c r="J31" i="4"/>
  <c r="G45" i="5"/>
  <c r="A116" i="6" s="1"/>
  <c r="K18" i="4"/>
  <c r="A100" i="6"/>
  <c r="G30" i="5"/>
  <c r="A68" i="6" s="1"/>
  <c r="E22" i="5"/>
  <c r="F22" i="5" s="1"/>
  <c r="E23" i="5"/>
  <c r="F23" i="5" s="1"/>
  <c r="E24" i="5"/>
  <c r="F24" i="5" s="1"/>
  <c r="E25" i="5"/>
  <c r="F25" i="5" s="1"/>
  <c r="E26" i="5"/>
  <c r="F26" i="5" s="1"/>
  <c r="E15" i="5"/>
  <c r="F15" i="5" s="1"/>
  <c r="G15" i="5" s="1"/>
  <c r="A36" i="6" s="1"/>
  <c r="E12" i="5"/>
  <c r="F12" i="5" s="1"/>
  <c r="E8" i="5"/>
  <c r="F8" i="5" s="1"/>
  <c r="E10" i="5"/>
  <c r="F10" i="5" s="1"/>
  <c r="E11" i="5"/>
  <c r="F11" i="5" s="1"/>
  <c r="E7" i="5"/>
  <c r="F7" i="5" s="1"/>
  <c r="E9" i="5"/>
  <c r="F9" i="5" s="1"/>
  <c r="E3" i="5"/>
  <c r="F3" i="5" s="1"/>
  <c r="G3" i="5" s="1"/>
  <c r="D2" i="6"/>
  <c r="K39" i="4"/>
  <c r="A8" i="6" l="1"/>
  <c r="G22" i="5"/>
  <c r="A52" i="6" s="1"/>
  <c r="G7" i="5"/>
  <c r="A18" i="6" s="1"/>
  <c r="K41" i="4"/>
  <c r="K11" i="4"/>
  <c r="J39" i="4"/>
  <c r="K47" i="4" l="1"/>
  <c r="E87" i="6"/>
  <c r="E114" i="6"/>
  <c r="J18" i="4"/>
  <c r="E34" i="6" s="1"/>
  <c r="E66" i="6"/>
  <c r="E50" i="6"/>
  <c r="J11" i="4"/>
  <c r="E16" i="6" s="1"/>
  <c r="J7" i="4"/>
  <c r="J47" i="4" l="1"/>
  <c r="K49" i="4" s="1"/>
  <c r="E6" i="6"/>
  <c r="E98" i="6"/>
  <c r="K50" i="4" l="1"/>
</calcChain>
</file>

<file path=xl/sharedStrings.xml><?xml version="1.0" encoding="utf-8"?>
<sst xmlns="http://schemas.openxmlformats.org/spreadsheetml/2006/main" count="228" uniqueCount="137">
  <si>
    <t>Items proposés pour l’auto-évaluation du circuit du KCL injectable</t>
  </si>
  <si>
    <t>PUI</t>
  </si>
  <si>
    <t>1. Référencement</t>
  </si>
  <si>
    <t>2. Stockage</t>
  </si>
  <si>
    <t>UNITES DE SOINS</t>
  </si>
  <si>
    <t>3. Prescription</t>
  </si>
  <si>
    <t>4. Dispensation : analyse pharmaceutique et délivrance</t>
  </si>
  <si>
    <t>UNITES DE  SOINS</t>
  </si>
  <si>
    <t>5. Préparation-Administration</t>
  </si>
  <si>
    <t>PUI / UNITES DE SOINS</t>
  </si>
  <si>
    <t>6. Gestion documentaire</t>
  </si>
  <si>
    <t>7. Surveillance</t>
  </si>
  <si>
    <t>8. Evaluation-Formation-Information</t>
  </si>
  <si>
    <t>Mesure appliquée</t>
  </si>
  <si>
    <t>Oui</t>
  </si>
  <si>
    <t>En partie</t>
  </si>
  <si>
    <t>Non</t>
  </si>
  <si>
    <t>http://www.omedit-centre.fr/potassium/res/OMS_KCl.pdf</t>
  </si>
  <si>
    <t>Non concerné</t>
  </si>
  <si>
    <t>https://www.omeditbretagne.fr/wp-content/uploads/2019/11/pec_hypokaliemie_equivalences.pdf</t>
  </si>
  <si>
    <t>https://www.omeditbretagne.fr/wp-content/uploads/2019/11/equivalences_hypokaliemies.pdf</t>
  </si>
  <si>
    <t xml:space="preserve">OMEDIT Bretagne </t>
  </si>
  <si>
    <t>HAS</t>
  </si>
  <si>
    <t>Tx réussite</t>
  </si>
  <si>
    <t>Tx global</t>
  </si>
  <si>
    <t>Propositions d'améliorations</t>
  </si>
  <si>
    <t>Taux d'atteinte de l'objectif</t>
  </si>
  <si>
    <t>https://www.has-sante.fr/upload/docs/application/pdf/2011-11/guide_outil_securisation_autoevalusation_medicaments_complet_2011-11-17_10-49-21_885.pdf</t>
  </si>
  <si>
    <t>Liens</t>
  </si>
  <si>
    <t>Ligne 1</t>
  </si>
  <si>
    <t>Ligne 2</t>
  </si>
  <si>
    <t xml:space="preserve">Audit réalisé le </t>
  </si>
  <si>
    <t>Ligne 3</t>
  </si>
  <si>
    <t>Ligne 4</t>
  </si>
  <si>
    <t>Ligne 5</t>
  </si>
  <si>
    <t>Ligne 6</t>
  </si>
  <si>
    <r>
      <t xml:space="preserve">L’emplacement des ampoules de KCl inj est </t>
    </r>
    <r>
      <rPr>
        <b/>
        <sz val="10"/>
        <color rgb="FF1F497D"/>
        <rFont val="Calibri"/>
        <family val="2"/>
        <scheme val="minor"/>
      </rPr>
      <t>clairement identifié</t>
    </r>
    <r>
      <rPr>
        <sz val="10"/>
        <color rgb="FF1F497D"/>
        <rFont val="Calibri"/>
        <family val="2"/>
        <scheme val="minor"/>
      </rPr>
      <t xml:space="preserve"> par un étiquetage d’alerte.</t>
    </r>
  </si>
  <si>
    <t>ANSM</t>
  </si>
  <si>
    <t>https://archiveansm.integra.fr/Dossiers/Securite-du-medicament-a-l-hopital/Erreur-lors-de-l-administration-du-chlorure-de-potassium-injectable/(offset)/2#paragraph_41597</t>
  </si>
  <si>
    <t>Ligne 7</t>
  </si>
  <si>
    <t>Résultats de l'auto-évaluation 
du circuit du KCL injectable</t>
  </si>
  <si>
    <r>
      <t>Le KCl inj est inscrit sur la liste des</t>
    </r>
    <r>
      <rPr>
        <sz val="10"/>
        <color theme="3"/>
        <rFont val="Calibri"/>
        <family val="2"/>
        <scheme val="minor"/>
      </rPr>
      <t xml:space="preserve"> médicaments à risque et des mesures barrières sont mises en œuvre.</t>
    </r>
  </si>
  <si>
    <t>Description</t>
  </si>
  <si>
    <t>Prendre en compte le risque de confusion entre plusieurs electrolytes à chaque changement de marché au niveau de l'emballage secondaire, du conditionnement primaire, des étiquettes, ou encore des noms, que cela soit auditivement (phonétiquement) ou visuellement (orthographiquement).</t>
  </si>
  <si>
    <t>L’analyse de l’ordonnance prend en compte la cinétique de la kaliémie.</t>
  </si>
  <si>
    <t>https://www.has-sante.fr/upload/docs/application/pdf/2016-03/guide_it_140316vf.pdf</t>
  </si>
  <si>
    <t>La pratique d'administrer du KCL injectable par voie orale pour les patients ne pouvant avaler les formes per os solides (SNG, difficulté déglutition, …) est proscrite dans l'établissement.</t>
  </si>
  <si>
    <t>https://www.omedit-normandie.fr/media-files/24158/kcl_adulte-vf.pdf</t>
  </si>
  <si>
    <t>OMEDIT IDF - ARS IDF - APHP</t>
  </si>
  <si>
    <t>https://www.omedit-normandie.fr/recherche/location.href='/media-files/24159/kci_enfant-vf-1.pdf'</t>
  </si>
  <si>
    <t>Fiche recommandation de bon usage KCL injectable chez l'adulte</t>
  </si>
  <si>
    <t>Fiche recommandation de bon usage KCL injectable chez l'enfant</t>
  </si>
  <si>
    <t>Affiche ANSM - Chlorure de potassium injectable à diluer - 2017</t>
  </si>
  <si>
    <t>Prise en charge des hypokaliémies chez l’adulte :
protocole et médicaments disponibles - Janvier 2016</t>
  </si>
  <si>
    <t>http://www.omedit-centre.fr/potassium/co/module_Potassium.html</t>
  </si>
  <si>
    <t>E-learning sur la prévention des erreurs médicamenteuses liées aux injections de potassium - 2019</t>
  </si>
  <si>
    <t>Contrôler la Concentration des Solutions d’Électrolytes - 2007</t>
  </si>
  <si>
    <t>Outils de sécurisation et
d’auto-évaluation de l’administration
des médicaments - 2013</t>
  </si>
  <si>
    <t>Auteurs</t>
  </si>
  <si>
    <t>https://www.synprefh.org/files/medias/journee-hiver2013_organisation-pharmacovigilance-ansm.pdf</t>
  </si>
  <si>
    <t>PHARMACOVIGILANCE
EVOLUTIONS NATIONALES ET EUROPEENNES
Innovation et sécurité sur un pied d’égalité - 2013</t>
  </si>
  <si>
    <t>The Joint commission OMS</t>
  </si>
  <si>
    <t>Mémo - Médicaments disponibles pour traiter l’hypokaliémie - Janvier 2016</t>
  </si>
  <si>
    <t>BIBLIOGRAPHIE</t>
  </si>
  <si>
    <t>Mettre en place les mesures barrières préconisées au sein des différents items de cet audit.</t>
  </si>
  <si>
    <t>Prendre en considération le conditionnement de la spécialité de KCL injectable lors de l'appel d'offre.
Voir favoriser le référencement de solutions prêtes à l'emploi.</t>
  </si>
  <si>
    <t>Paramétrer le logiciel de prescription informatique pour établir un protocole avec les modalités de préparation, d'administration et de surveillance du KCL inj.</t>
  </si>
  <si>
    <t>Interdire la pratique qui consiste à ajouter du KCL dans une perfusion en cours. En cas de modification de la prescription, la totalité de la poche de perfusion est de nouveau préparée.</t>
  </si>
  <si>
    <t xml:space="preserve">Outils de sécurisation et d’auto-évaluation de l’administration des médicaments L’interruption de tâche lors de l’administration des médicaments
« Comment pouvons-nous créer un système où les bonnes interruptions
sont autorisées et les mauvaises bloquées » - Janvier 2016
</t>
  </si>
  <si>
    <t>Le rangement des armoires à pharmacie doit être mis en oeuvre afin que les électrolytes d'aspect similaire ne se retrouvent pas à proximité.</t>
  </si>
  <si>
    <t>Il est recommandé de faire un audit vérifiant la conformité de stockage du KCl inj au sein des services de soins a minima une fois par an.</t>
  </si>
  <si>
    <t>Tx réussite total</t>
  </si>
  <si>
    <t>Tx échec total</t>
  </si>
  <si>
    <t>Résultat global - Taux de mesures appliquées :</t>
  </si>
  <si>
    <t>Standardiser le rangement des spécialités, avec des emplacements similaires au sein de chaque unité de soins afin de limiter l'erreur de prélévement de la spécialité par habitude de rangement, lors d'un remplacement par du personnel d'une autre unité de soins.</t>
  </si>
  <si>
    <t>Les prêts / échanges doivent être proscrits entre les unités de soins dotées et celles pour lesquelles les ampoules de KCL injectable ont été retirées des armoires à pharmacie.</t>
  </si>
  <si>
    <t>Mettre à disposition des IDE les modalités de préparation, d’administration et de surveillance du KCl inj. Rappel : Présence d’un bandeau bleu pour les solutions hypertoniques « attention solution hypertonique – à employer avec précaution ».</t>
  </si>
  <si>
    <t>Restreindre les stocks de KCl inj selon les besoins, réviser les dotations des services. Dans les services dotés de KCl inj, un responsable du stock d’électrolytes concentré est désigné et doit démontrer que le système en place prévient les erreurs de confusion.</t>
  </si>
  <si>
    <t>Un protocole thérapeutique pour l’administration de KCl inj est formalisé.
Idéalement, ce protocole doit être institutionnel et accessible à tous.</t>
  </si>
  <si>
    <t>Un protocole thérapeutique de supplémentation potassique privilégiant la voie orale est formalisé, il prend en compte les spécificités des unités de soins. 
Idéalement, ce protocole doit être institutionnel et accessible à tous.</t>
  </si>
  <si>
    <t>Mettre en œuvre un protocole thérapeutique institutionnel pour l'administration de KCl inj.</t>
  </si>
  <si>
    <t>Paramétrer un protocole dans le logiclel de prescription qui devra préciser le diluant, le volume de dilution et le temps de passage de la perfusion.</t>
  </si>
  <si>
    <t xml:space="preserve"> Réaliser l'analyse pharmaceutique pour toutes les prescriptions de KCl inj.</t>
  </si>
  <si>
    <t xml:space="preserve"> Réaliser l'analyse pharmaceutique pour toutes les prescriptions de KCl inj, et en particulier pour les unités de soins non dotées en KCl inj.</t>
  </si>
  <si>
    <t>Prendre en compte l'historique des valeurs biologiques de la kaliémie, en lien avec l'historique des prescriptions de suppléments de potassium afin d'analyser la cinétique de la kaliémie lors de l'analyse de l'ordonnance.</t>
  </si>
  <si>
    <t>Etiqueter systématiquement les solutions injectables de KCL préparées  (a minima : les nom et prénom du patient, la dénomination commune du médicament, sa concentration, la voie d’administration, les heures de préparation et d’administration, l’identifiant de l’exécutant).</t>
  </si>
  <si>
    <r>
      <t xml:space="preserve">AUDIT Never Event - KCl injectable
</t>
    </r>
    <r>
      <rPr>
        <i/>
        <sz val="16"/>
        <color theme="1"/>
        <rFont val="Calibri"/>
        <family val="2"/>
        <scheme val="minor"/>
      </rPr>
      <t>maj juillet 2021</t>
    </r>
  </si>
  <si>
    <t>OMEDIT Centre Val de Loire</t>
  </si>
  <si>
    <t>Outils de sécurisation et d’auto-évaluation de l’administration des médicaments L’interruption de tâche lors de l’administration des médicaments
« Comment pouvons-nous créer un système où les bonnes interruptions
sont autorisées et les mauvaises bloquées » - Janvier 2016</t>
  </si>
  <si>
    <t>Prise en charge des hypokaliémies chez l’adulte : protocole et médicaments disponibles - Janvier 2016</t>
  </si>
  <si>
    <t>BIBLIOGRAPHIE / OUTILS</t>
  </si>
  <si>
    <r>
      <t xml:space="preserve">La présence d’ampoules de KCl inj hypertonique dans les </t>
    </r>
    <r>
      <rPr>
        <b/>
        <sz val="10"/>
        <color rgb="FF1F497D"/>
        <rFont val="Calibri"/>
        <family val="2"/>
        <scheme val="minor"/>
      </rPr>
      <t>armoires</t>
    </r>
    <r>
      <rPr>
        <sz val="10"/>
        <color rgb="FF1F497D"/>
        <rFont val="Calibri"/>
        <family val="2"/>
        <scheme val="minor"/>
      </rPr>
      <t xml:space="preserve"> à pharmacie et les </t>
    </r>
    <r>
      <rPr>
        <b/>
        <sz val="10"/>
        <color rgb="FF1F497D"/>
        <rFont val="Calibri"/>
        <family val="2"/>
        <scheme val="minor"/>
      </rPr>
      <t>chariots d’urgence</t>
    </r>
    <r>
      <rPr>
        <sz val="10"/>
        <color rgb="FF1F497D"/>
        <rFont val="Calibri"/>
        <family val="2"/>
        <scheme val="minor"/>
      </rPr>
      <t xml:space="preserve"> des unités de soins est minimisée voire supprimée (hors service de réanimation et de soins intensifs).</t>
    </r>
  </si>
  <si>
    <t>Un audit de terrain vérifiant la conformité de stockage du KCl inj est réalisé régulièrement.</t>
  </si>
  <si>
    <r>
      <t>Pour les unités de soins, un seul produit de KCl injectable concentré (KCl inj) est référencé </t>
    </r>
    <r>
      <rPr>
        <b/>
        <sz val="10"/>
        <color rgb="FF1F497D"/>
        <rFont val="Calibri"/>
        <family val="2"/>
        <scheme val="minor"/>
      </rPr>
      <t>:  une seule concentration, un seul volume.</t>
    </r>
  </si>
  <si>
    <t>Lors de la procédure d'achat, la spécialité de KCl injectable référencée présente un conditionnement différent des autres électrolytes afin de limiter le risque de confusion.</t>
  </si>
  <si>
    <t>Un protocole thérapeutique pour l’administration de KCl inj est paramétré dans le logiciel de prescription.</t>
  </si>
  <si>
    <t>Une analyse pharmaceutique est réalisée pour toutes les prescriptions de KCl inj.</t>
  </si>
  <si>
    <t>Lorsque le KCl inj n'est pas en dotation, la délivrance nominative est précédée d'une analyse pharmaceutique.</t>
  </si>
  <si>
    <t>Les modalités de préparation, d’administration et de surveillance du KCl inj  sont facilement accessibles par l’IDE dans l’unité de soins.</t>
  </si>
  <si>
    <t>Les modalités de préparation, d’administration et de surveillance du KCl inj  sont paramétrées dans le logiciel de prescription informatique.</t>
  </si>
  <si>
    <t>Le rajout de KCl inj dans une perfusion en cours est prohibé.  En cas de modification, la totalité de la poche de perfusion est de nouveau préparée.</t>
  </si>
  <si>
    <t>Un protocole de « prise en charge d’une hypokaliémie » est formalisé  et facilement accessible par tous.</t>
  </si>
  <si>
    <t>Un programme d’amélioration continue de la qualité est mis en place afin de prévenir les erreurs médicamenteuses liées à un traitement par KCl inj.</t>
  </si>
  <si>
    <t>Une campagne d’information visant à privilégier l’administration de potassium par voie orale  et l’utilisation de solutions prêtes à l’emploi est réalisée.</t>
  </si>
  <si>
    <t>Inspiré des travaux de l'Omédit Bretagne, Centre Val de Loire et Ile de France</t>
  </si>
  <si>
    <t>2. Stockage en unité de soins</t>
  </si>
  <si>
    <t>Pour assurer une dispensation sécurisée, le circuit de délivrance (stockage PUI, délivrance, modalités de transport) est différent des autres ampoules d'électrolytes.</t>
  </si>
  <si>
    <r>
      <t xml:space="preserve">Avant administration, une </t>
    </r>
    <r>
      <rPr>
        <b/>
        <sz val="10"/>
        <color rgb="FF1F497D"/>
        <rFont val="Calibri"/>
        <family val="2"/>
      </rPr>
      <t>double vérification</t>
    </r>
    <r>
      <rPr>
        <sz val="10"/>
        <color rgb="FF1F497D"/>
        <rFont val="Calibri"/>
        <family val="2"/>
      </rPr>
      <t xml:space="preserve"> de la préparation, de la </t>
    </r>
    <r>
      <rPr>
        <b/>
        <sz val="10"/>
        <color rgb="FF1F497D"/>
        <rFont val="Calibri"/>
        <family val="2"/>
      </rPr>
      <t>programmation</t>
    </r>
    <r>
      <rPr>
        <sz val="10"/>
        <color rgb="FF1F497D"/>
        <rFont val="Calibri"/>
        <family val="2"/>
      </rPr>
      <t xml:space="preserve"> des dispositifs d’administration et du montage des lignes de perfusion (voie d’administration) est assurée.</t>
    </r>
  </si>
  <si>
    <t xml:space="preserve">Avant administration, réaliser une double vérification de la préparation, de la programmation des dispositifs d’administration et du montage des lignes de perfusion (voie d’administration) par une seconde IDE ou à défaut un médecin. En cas de manque de personnel, au minimum, un autocontrôle à voix haute est réalisé. </t>
  </si>
  <si>
    <t>Des actions ont été mises en place pour éviter les interruptions de tâche lors de la préparation de la poche de perfusion par l'IDE.</t>
  </si>
  <si>
    <t>Vérifier la préparation, la programmation du dispositif d'administration et le montage des lignes de perfusion à chaque changement d'équipe.</t>
  </si>
  <si>
    <t>7. Vigilances</t>
  </si>
  <si>
    <t>Réaliser une évaluation des pratiques de supplémentations potassiques parentérales</t>
  </si>
  <si>
    <t>Actions d'amélioration à proposer</t>
  </si>
  <si>
    <r>
      <t xml:space="preserve">Standardiser et limiter le nombre de concentrations disponibles. Privilégier UNE concentration et UN volume. </t>
    </r>
    <r>
      <rPr>
        <i/>
        <sz val="9"/>
        <color theme="3"/>
        <rFont val="Calibri"/>
        <family val="2"/>
        <scheme val="minor"/>
      </rPr>
      <t>Exemple : ne garder que le dosage le plus faible [10 mL à 7,46% (1 mmol/mL) ou 10 mL à 10%]</t>
    </r>
  </si>
  <si>
    <t>L'emplacement dédié aux ampoules de KCl est le même dans les différentes unités de soins autorisées à détenir cette spécialité, services de réanimation ou soins intensifs. Ceci permet de limiter l'erreur de prélévement de la spécialité par habitude de rangement, lors de remplacement par du personnel d'une autre unité de soins.</t>
  </si>
  <si>
    <r>
      <t xml:space="preserve">Apposer un étiquetage d'alerte au niveau du rangement des ampoules de KCl </t>
    </r>
    <r>
      <rPr>
        <i/>
        <sz val="9"/>
        <color theme="4" tint="-0.249977111117893"/>
        <rFont val="Calibri"/>
        <family val="2"/>
        <scheme val="minor"/>
      </rPr>
      <t>(par exemple : une étiquette avec la mention "médicaments à risque", un symbole WARNING, une étiquette avec l'information "DOIT ETRE DILUE", "PAS D'IVD"…)</t>
    </r>
  </si>
  <si>
    <r>
      <t xml:space="preserve">Mettre en œuvre un protocole thérapeutique institutionnel de supplémentation potassique qui privilégie l'utilisation des formes orales.
L'OMEDIT Bretagne a établi un protocole de prise en charge des hypokaliémies disponible via ce lien : </t>
    </r>
    <r>
      <rPr>
        <i/>
        <sz val="9"/>
        <color theme="4" tint="-0.249977111117893"/>
        <rFont val="Calibri"/>
        <family val="2"/>
        <scheme val="minor"/>
      </rPr>
      <t>https://www.omeditbretagne.fr/wp-content/uploads/2019/11/pec_hypokaliemie_equivalences.pdf</t>
    </r>
  </si>
  <si>
    <t>Le logiciel de prescription informatique émet une alerte si la concentration de KCl inj est supérieure à 4g/L ou à 50mmol/L.</t>
  </si>
  <si>
    <t>Paramétrer le logiciel informatique pour qu'une alerte apparaisse si la concentration de KCl inj est supérieure à 4g/L ou à 50mmol/L.</t>
  </si>
  <si>
    <t>Paramétrer le logiciel informatique pour qu'une alerte apparaisse si la vitesse de perfusion de KCl inj est supérieure à 1g/h ou à 15mmol/h.</t>
  </si>
  <si>
    <t>Le logiciel de prescription informatique émet une alerte si la vitesse de perfusion de KCl inj est supérieure à 1g/h ou à 15mmol/h.</t>
  </si>
  <si>
    <r>
      <t xml:space="preserve">Le rangement dans la PUI doit être disctinct des autres électrolytes comme préconisé pour le rangement en service de soins.
Apposer un étiquetage d'alerte au niveau du rangement des ampoules de KCl </t>
    </r>
    <r>
      <rPr>
        <i/>
        <sz val="9"/>
        <color theme="4" tint="-0.249977111117893"/>
        <rFont val="Calibri"/>
        <family val="2"/>
        <scheme val="minor"/>
      </rPr>
      <t>(par exemple : une étiquette avec la mention "médicaments à risque", un symbole WARNING, une étiquette avec l'information "DOIT ETRE DILUE", "PAS D'IVD"…)</t>
    </r>
    <r>
      <rPr>
        <sz val="9"/>
        <color theme="4" tint="-0.249977111117893"/>
        <rFont val="Calibri"/>
        <family val="2"/>
        <scheme val="minor"/>
      </rPr>
      <t xml:space="preserve">
Prendre en compte le risque de confusion entre plusieurs electrolytes à chaque changement de marché au niveau de l'emballage secondaire, du conditionnement primaire, des étiquettes, ou encore des noms, que cela soit auditivement (phonétiquement) ou visuellement (orthographiquement).</t>
    </r>
  </si>
  <si>
    <r>
      <t xml:space="preserve">La délivrance des ampoules de KCl inj est réalisée dans un contenant clairement identifié  </t>
    </r>
    <r>
      <rPr>
        <i/>
        <sz val="10"/>
        <color rgb="FF1F497D"/>
        <rFont val="Calibri"/>
        <family val="2"/>
        <scheme val="minor"/>
      </rPr>
      <t>(exemple : sachet étiqueté).</t>
    </r>
  </si>
  <si>
    <r>
      <t xml:space="preserve">Renforcer la sécurité de la délivrance des ampoules de KCl inj avec la mise à disposition d'un contenant clairement identifié  </t>
    </r>
    <r>
      <rPr>
        <i/>
        <sz val="9"/>
        <color theme="4" tint="-0.249977111117893"/>
        <rFont val="Calibri"/>
        <family val="2"/>
        <scheme val="minor"/>
      </rPr>
      <t>(exemples : sachet étiqueté, boite dédiée...).</t>
    </r>
  </si>
  <si>
    <t>Référencer des solutions buvables de potassium pour les patients ne pouvant avaler les formes per os solides (SNG, difficulté déglutition, …). Si l'administration par voie orale est impossible, des poches de solutés polyioniques type Glucidion®,Bionolyte® ... qui contiennent 1 à 4 g/L de potassium, pourront être administrées par voie IV pour les patients en hypokaliémie légère.  Les ampoules de KCl concentrées sont à utiliser en dernier recours et jamais par voie orale.</t>
  </si>
  <si>
    <t>Les préparations injectables de KCl inj sont systématiquement étiquetées (a minima : les nom(s) et prénom(s) du patient, la dénomination commune du médicament, sa concentration, la voie d’administration, les heures de préparation et d’administration, l’identifiant de l’exécutant).</t>
  </si>
  <si>
    <r>
      <t>Mettre en place un espace dédié pour la préparation des médicaments dans la salle de soins à l'abri des interférences (conversation, appels ...). Pour éviter les interruptions de tâche, téléphone confié à un autre IDE le temps de la préparation, port de gilet indiquant "Action à risque - ne pas interrompre le professionnel de santé"... (</t>
    </r>
    <r>
      <rPr>
        <i/>
        <sz val="9"/>
        <color theme="4" tint="-0.249977111117893"/>
        <rFont val="Calibri"/>
        <family val="2"/>
        <scheme val="minor"/>
      </rPr>
      <t>https://www.has-sante.fr/upload/docs/application/pdf/2016-03/guide_it_140316vf.pdf</t>
    </r>
    <r>
      <rPr>
        <sz val="9"/>
        <color theme="4" tint="-0.249977111117893"/>
        <rFont val="Calibri"/>
        <family val="2"/>
        <scheme val="minor"/>
      </rPr>
      <t>)</t>
    </r>
  </si>
  <si>
    <r>
      <t xml:space="preserve">Rédiger un protocole thérapeutique institutionnel pour la prise en charge d’une hypokaliémie.
L'OMEDIT Bretagne a établi un protocole de prise en charge des hypokaliémies disponible via ce lien : </t>
    </r>
    <r>
      <rPr>
        <i/>
        <sz val="9"/>
        <color theme="4" tint="-0.249977111117893"/>
        <rFont val="Calibri"/>
        <family val="2"/>
        <scheme val="minor"/>
      </rPr>
      <t>https://www.omeditbretagne.fr/wp-content/uploads/2019/11/pec_hypokaliemie_equivalences.pdf</t>
    </r>
  </si>
  <si>
    <r>
      <t xml:space="preserve">Rappeler aux équipes de soins la nécessité de déclarer systématiquement à la structure interne compétente les  erreurs médicamenteuses liées à un traitement par KCl inj  ainsi que les effets indésirables observés au Centre Régional de Pharmacovigilance
Vous trouverez des informations complémentaires via ce lien :
</t>
    </r>
    <r>
      <rPr>
        <i/>
        <sz val="9"/>
        <color theme="4" tint="-0.249977111117893"/>
        <rFont val="Calibri"/>
        <family val="2"/>
        <scheme val="minor"/>
      </rPr>
      <t>https://www.omedit-grand-est.ars.sante.fr/evenement-indesirable-grave-associe-aux-soins?parent=6011</t>
    </r>
  </si>
  <si>
    <r>
      <t xml:space="preserve">Mettre en place un programme d’amélioration continue de la qualité afin de prévenir les erreurs médicamenteuses liées à un traitement par KCl inj. L'OMEDIT Centre Val de Loire a réalisé un e-learning sur la prévention des erreurs médicamenteuses liées aux injections de potassium disponible via ce lien : 
</t>
    </r>
    <r>
      <rPr>
        <i/>
        <sz val="9"/>
        <color theme="4" tint="-0.249977111117893"/>
        <rFont val="Calibri"/>
        <family val="2"/>
        <scheme val="minor"/>
      </rPr>
      <t>http://www.omedit-centre.fr/potassium/co/module_Potassium_1.html</t>
    </r>
  </si>
  <si>
    <r>
      <t xml:space="preserve">Mettre en oeuvre une campagne d’information visant à privilégier l’administration de potassium par voie orale  et l’utilisation de solutions prêtes à l’emploi.
L'OMEDIT Bretagne a réalisé des fiches d'informations disponibles via ces liens :
</t>
    </r>
    <r>
      <rPr>
        <i/>
        <sz val="9"/>
        <color theme="4" tint="-0.249977111117893"/>
        <rFont val="Calibri"/>
        <family val="2"/>
        <scheme val="minor"/>
      </rPr>
      <t>https://www.omeditbretagne.fr/wp-content/uploads/2019/11/pec_hypokaliemie_equivalences.pdf
https://www.omeditbretagne.fr/wp-content/uploads/2019/11/equivalences_hypokaliemies.pdf</t>
    </r>
  </si>
  <si>
    <r>
      <t xml:space="preserve">En cas de nécessité absolue de disposer de KCl inj dans un service non doté, </t>
    </r>
    <r>
      <rPr>
        <b/>
        <sz val="9"/>
        <color theme="3"/>
        <rFont val="Calibri"/>
        <family val="2"/>
        <scheme val="minor"/>
      </rPr>
      <t>contacter le pharmacien.</t>
    </r>
  </si>
  <si>
    <r>
      <rPr>
        <u/>
        <sz val="11"/>
        <color theme="1"/>
        <rFont val="Calibri"/>
        <family val="2"/>
        <scheme val="minor"/>
      </rPr>
      <t>Méthodologie :</t>
    </r>
    <r>
      <rPr>
        <sz val="11"/>
        <color theme="1"/>
        <rFont val="Calibri"/>
        <family val="2"/>
        <scheme val="minor"/>
      </rPr>
      <t xml:space="preserve">
Renseignez à l'aide du menu déroulant, le niveau d'application de la mesure pour chaque item proposé (colonne I).
Vous pouvez indiquer ne pas être concerné par un item.
Les résultats de cet audit seront disponibles dans l'onglet RESULTATS, et des propositions d'améliorations apparaitront en fonction de vos réponses.</t>
    </r>
  </si>
  <si>
    <r>
      <t xml:space="preserve">Les professionnels de santé sont informés de la nécessité de déclarer systématiquement à la structure interne compétente les  </t>
    </r>
    <r>
      <rPr>
        <b/>
        <sz val="10"/>
        <color rgb="FF1F497D"/>
        <rFont val="Calibri"/>
        <family val="2"/>
        <scheme val="minor"/>
      </rPr>
      <t>erreurs médicamenteuses liées à un traitement par KCl inj</t>
    </r>
    <r>
      <rPr>
        <sz val="10"/>
        <color rgb="FF1F497D"/>
        <rFont val="Calibri"/>
        <family val="2"/>
        <scheme val="minor"/>
      </rPr>
      <t xml:space="preserve">  ainsi que les </t>
    </r>
    <r>
      <rPr>
        <b/>
        <sz val="10"/>
        <color rgb="FF1F497D"/>
        <rFont val="Calibri"/>
        <family val="2"/>
        <scheme val="minor"/>
      </rPr>
      <t>effets indésirables observés</t>
    </r>
    <r>
      <rPr>
        <sz val="10"/>
        <color rgb="FF1F497D"/>
        <rFont val="Calibri"/>
        <family val="2"/>
        <scheme val="minor"/>
      </rPr>
      <t xml:space="preserve"> au Centre Régional de Pharmacovigilance</t>
    </r>
    <r>
      <rPr>
        <sz val="10"/>
        <color rgb="FF1F497D"/>
        <rFont val="Calibri"/>
        <family val="2"/>
        <scheme val="minor"/>
      </rPr>
      <t>.</t>
    </r>
  </si>
  <si>
    <t>Une évaluation des pratiques de supplémentations potassiques parentérales est réalisée.</t>
  </si>
  <si>
    <t>Une surveillance régulière du patient est assurée durant la perfusion. Lors du changement d’équipe une vérification de la préparation, de la programmation du dispositif d'administration et du montage des lignes de perfusion est effectuée.</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</si>
</sst>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u/>
      <sz val="11"/>
      <color theme="10"/>
      <name val="Calibri"/>
      <family val="2"/>
      <scheme val="minor"/>
    </font>
    <font>
      <b/>
      <sz val="11"/>
      <color theme="0"/>
      <name val="Calibri"/>
      <family val="2"/>
      <scheme val="minor"/>
    </font>
    <font>
      <b/>
      <u/>
      <sz val="12"/>
      <color theme="0"/>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1"/>
      <color rgb="FFFF0000"/>
      <name val="Calibri"/>
      <family val="2"/>
      <scheme val="minor"/>
    </font>
    <font>
      <sz val="10"/>
      <color theme="1"/>
      <name val="Calibri"/>
      <family val="2"/>
      <scheme val="minor"/>
    </font>
    <font>
      <sz val="10"/>
      <color theme="1"/>
      <name val="Times New Roman"/>
      <family val="1"/>
    </font>
    <font>
      <sz val="10"/>
      <color rgb="FF1F497D"/>
      <name val="Calibri"/>
      <family val="2"/>
      <scheme val="minor"/>
    </font>
    <font>
      <b/>
      <sz val="10"/>
      <color rgb="FF1F497D"/>
      <name val="Calibri"/>
      <family val="2"/>
      <scheme val="minor"/>
    </font>
    <font>
      <sz val="10"/>
      <color rgb="FF0000FF"/>
      <name val="Calibri"/>
      <family val="2"/>
      <scheme val="minor"/>
    </font>
    <font>
      <sz val="10"/>
      <color rgb="FF1F497D"/>
      <name val="Courier New"/>
      <family val="3"/>
    </font>
    <font>
      <sz val="10"/>
      <color theme="4" tint="-0.249977111117893"/>
      <name val="Calibri"/>
      <family val="2"/>
      <scheme val="minor"/>
    </font>
    <font>
      <sz val="10"/>
      <color theme="4" tint="-0.249977111117893"/>
      <name val="Times New Roman"/>
      <family val="1"/>
    </font>
    <font>
      <sz val="10"/>
      <color rgb="FF1F497D"/>
      <name val="Calibri"/>
      <family val="2"/>
    </font>
    <font>
      <b/>
      <sz val="10"/>
      <color rgb="FF1F497D"/>
      <name val="Calibri"/>
      <family val="2"/>
    </font>
    <font>
      <b/>
      <sz val="14"/>
      <color theme="1"/>
      <name val="Calibri"/>
      <family val="2"/>
      <scheme val="minor"/>
    </font>
    <font>
      <b/>
      <sz val="24"/>
      <color theme="1"/>
      <name val="Calibri"/>
      <family val="2"/>
      <scheme val="minor"/>
    </font>
    <font>
      <u/>
      <sz val="11"/>
      <color theme="1"/>
      <name val="Calibri"/>
      <family val="2"/>
      <scheme val="minor"/>
    </font>
    <font>
      <sz val="10"/>
      <color theme="3"/>
      <name val="Calibri"/>
      <family val="2"/>
      <scheme val="minor"/>
    </font>
    <font>
      <sz val="9"/>
      <color theme="3"/>
      <name val="Calibri"/>
      <family val="2"/>
      <scheme val="minor"/>
    </font>
    <font>
      <sz val="10"/>
      <color theme="3"/>
      <name val="Calibri"/>
      <family val="2"/>
    </font>
    <font>
      <b/>
      <sz val="11"/>
      <color theme="1"/>
      <name val="Calibri"/>
      <family val="2"/>
      <scheme val="minor"/>
    </font>
    <font>
      <sz val="9"/>
      <color theme="4" tint="-0.249977111117893"/>
      <name val="Calibri"/>
      <family val="2"/>
      <scheme val="minor"/>
    </font>
    <font>
      <i/>
      <sz val="16"/>
      <color theme="1"/>
      <name val="Calibri"/>
      <family val="2"/>
      <scheme val="minor"/>
    </font>
    <font>
      <i/>
      <sz val="9"/>
      <color theme="1"/>
      <name val="Calibri"/>
      <family val="2"/>
      <scheme val="minor"/>
    </font>
    <font>
      <i/>
      <sz val="9"/>
      <color theme="3"/>
      <name val="Calibri"/>
      <family val="2"/>
      <scheme val="minor"/>
    </font>
    <font>
      <b/>
      <sz val="9"/>
      <color theme="3"/>
      <name val="Calibri"/>
      <family val="2"/>
      <scheme val="minor"/>
    </font>
    <font>
      <i/>
      <sz val="9"/>
      <color theme="4" tint="-0.249977111117893"/>
      <name val="Calibri"/>
      <family val="2"/>
      <scheme val="minor"/>
    </font>
    <font>
      <i/>
      <sz val="10"/>
      <color rgb="FF1F497D"/>
      <name val="Calibri"/>
      <family val="2"/>
      <scheme val="minor"/>
    </font>
    <font>
      <sz val="11"/>
      <color theme="0" tint="-0.34998626667073579"/>
      <name val="Calibri"/>
      <family val="2"/>
      <scheme val="minor"/>
    </font>
    <font>
      <sz val="12"/>
      <color theme="0" tint="-0.34998626667073579"/>
      <name val="Calibri"/>
      <family val="2"/>
      <scheme val="minor"/>
    </font>
    <font>
      <b/>
      <sz val="11"/>
      <color theme="0" tint="-0.34998626667073579"/>
      <name val="Calibri"/>
      <family val="2"/>
      <scheme val="minor"/>
    </font>
    <font>
      <b/>
      <u/>
      <sz val="12"/>
      <color theme="0" tint="-0.34998626667073579"/>
      <name val="Calibri"/>
      <family val="2"/>
      <scheme val="minor"/>
    </font>
    <font>
      <sz val="9"/>
      <color theme="0" tint="-0.34998626667073579"/>
      <name val="Calibri"/>
      <family val="2"/>
      <scheme val="minor"/>
    </font>
    <font>
      <u/>
      <sz val="11"/>
      <color theme="0" tint="-0.34998626667073579"/>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bgColor theme="4"/>
      </patternFill>
    </fill>
    <fill>
      <patternFill patternType="solid">
        <fgColor theme="4" tint="-0.249977111117893"/>
        <bgColor indexed="64"/>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medium">
        <color indexed="64"/>
      </right>
      <top style="medium">
        <color indexed="64"/>
      </top>
      <bottom style="thin">
        <color indexed="64"/>
      </bottom>
      <diagonal/>
    </border>
  </borders>
  <cellStyleXfs count="3">
    <xf numFmtId="0" fontId="0" fillId="0" borderId="0"/>
    <xf numFmtId="0" fontId="1" fillId="0" borderId="0" applyNumberFormat="0" applyFill="0" applyBorder="0" applyAlignment="0" applyProtection="0"/>
    <xf numFmtId="9" fontId="6" fillId="0" borderId="0" applyFont="0" applyFill="0" applyBorder="0" applyAlignment="0" applyProtection="0"/>
  </cellStyleXfs>
  <cellXfs count="109">
    <xf numFmtId="0" fontId="0" fillId="0" borderId="0" xfId="0"/>
    <xf numFmtId="0" fontId="0" fillId="0" borderId="0" xfId="0" applyAlignment="1">
      <alignment horizontal="center" vertical="center"/>
    </xf>
    <xf numFmtId="0" fontId="4" fillId="0" borderId="0" xfId="0" applyFont="1"/>
    <xf numFmtId="0" fontId="0" fillId="0" borderId="0" xfId="0" applyBorder="1"/>
    <xf numFmtId="0" fontId="0" fillId="0" borderId="0" xfId="0" applyBorder="1" applyAlignment="1">
      <alignment horizontal="left" vertical="center"/>
    </xf>
    <xf numFmtId="0" fontId="0" fillId="0" borderId="0" xfId="0" applyBorder="1" applyAlignment="1">
      <alignment vertical="center"/>
    </xf>
    <xf numFmtId="0" fontId="1" fillId="0" borderId="0" xfId="1" applyBorder="1"/>
    <xf numFmtId="0" fontId="0" fillId="0" borderId="0" xfId="0" applyBorder="1" applyAlignment="1">
      <alignment wrapText="1"/>
    </xf>
    <xf numFmtId="0" fontId="0" fillId="0" borderId="0" xfId="0" applyBorder="1" applyAlignment="1"/>
    <xf numFmtId="0" fontId="0" fillId="0" borderId="0" xfId="0" applyAlignment="1">
      <alignment horizontal="center" vertical="center" wrapText="1"/>
    </xf>
    <xf numFmtId="0" fontId="0" fillId="0" borderId="0" xfId="0" applyBorder="1" applyAlignment="1">
      <alignment horizontal="left" vertical="top" wrapText="1"/>
    </xf>
    <xf numFmtId="0" fontId="0" fillId="0" borderId="1" xfId="0" applyBorder="1"/>
    <xf numFmtId="0" fontId="0" fillId="0" borderId="10" xfId="0" applyBorder="1"/>
    <xf numFmtId="0" fontId="0" fillId="0" borderId="0" xfId="0" applyBorder="1" applyAlignment="1">
      <alignment horizontal="center" vertical="center" wrapText="1"/>
    </xf>
    <xf numFmtId="0" fontId="3" fillId="2" borderId="0" xfId="0" applyFont="1" applyFill="1" applyBorder="1" applyAlignment="1">
      <alignment horizontal="center" vertical="center" wrapText="1"/>
    </xf>
    <xf numFmtId="0" fontId="19" fillId="0" borderId="0" xfId="0" applyFont="1" applyBorder="1" applyAlignment="1">
      <alignment horizontal="center" vertical="center"/>
    </xf>
    <xf numFmtId="0" fontId="0" fillId="3" borderId="0" xfId="0" applyFill="1" applyBorder="1"/>
    <xf numFmtId="0" fontId="0" fillId="3" borderId="0" xfId="0" applyFill="1"/>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7" fillId="0" borderId="0" xfId="0" applyFont="1"/>
    <xf numFmtId="0" fontId="22" fillId="0" borderId="11" xfId="0" applyFont="1" applyBorder="1" applyAlignment="1">
      <alignment vertical="center" wrapText="1"/>
    </xf>
    <xf numFmtId="0" fontId="1" fillId="0" borderId="0" xfId="1"/>
    <xf numFmtId="0" fontId="1" fillId="0" borderId="0" xfId="1" applyAlignment="1">
      <alignment horizontal="left" vertical="center" wrapText="1"/>
    </xf>
    <xf numFmtId="0" fontId="24" fillId="0" borderId="0" xfId="0" applyFont="1"/>
    <xf numFmtId="9" fontId="0" fillId="3" borderId="0" xfId="2" applyFont="1" applyFill="1"/>
    <xf numFmtId="0" fontId="8" fillId="3" borderId="0" xfId="0" applyFont="1" applyFill="1" applyBorder="1" applyAlignment="1">
      <alignment vertical="top" wrapText="1"/>
    </xf>
    <xf numFmtId="9" fontId="0" fillId="3" borderId="0" xfId="2" applyFont="1" applyFill="1" applyBorder="1"/>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5" fillId="0" borderId="11" xfId="0" applyFont="1" applyBorder="1" applyAlignment="1">
      <alignment vertical="center" wrapText="1"/>
    </xf>
    <xf numFmtId="0" fontId="25" fillId="0" borderId="12" xfId="0" applyFont="1" applyBorder="1" applyAlignment="1">
      <alignment horizontal="left" vertical="center" wrapText="1"/>
    </xf>
    <xf numFmtId="0" fontId="5" fillId="6" borderId="14" xfId="0" applyFont="1" applyFill="1" applyBorder="1"/>
    <xf numFmtId="0" fontId="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xf>
    <xf numFmtId="0" fontId="2" fillId="7" borderId="4"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4" fillId="3" borderId="0" xfId="0" applyFont="1" applyFill="1" applyBorder="1"/>
    <xf numFmtId="14" fontId="24" fillId="3" borderId="0" xfId="0" applyNumberFormat="1" applyFont="1" applyFill="1" applyBorder="1"/>
    <xf numFmtId="0" fontId="5" fillId="6" borderId="0" xfId="0" applyFont="1" applyFill="1" applyBorder="1" applyAlignment="1"/>
    <xf numFmtId="0" fontId="24" fillId="3" borderId="0" xfId="0" applyFont="1" applyFill="1" applyAlignment="1">
      <alignment horizontal="left"/>
    </xf>
    <xf numFmtId="0" fontId="0" fillId="3" borderId="0" xfId="0" applyFill="1" applyAlignment="1">
      <alignment horizontal="left"/>
    </xf>
    <xf numFmtId="0" fontId="8" fillId="3" borderId="8" xfId="0" applyFont="1" applyFill="1" applyBorder="1" applyAlignment="1">
      <alignment vertical="top" wrapText="1"/>
    </xf>
    <xf numFmtId="0" fontId="4" fillId="0" borderId="10" xfId="0" applyFont="1" applyBorder="1" applyAlignment="1">
      <alignment horizontal="center" vertical="center" wrapText="1"/>
    </xf>
    <xf numFmtId="0" fontId="3" fillId="4" borderId="18" xfId="0" applyFont="1" applyFill="1" applyBorder="1" applyAlignment="1">
      <alignment horizontal="center" vertical="center" wrapText="1"/>
    </xf>
    <xf numFmtId="0" fontId="27" fillId="0" borderId="0" xfId="0" applyFont="1" applyBorder="1"/>
    <xf numFmtId="0" fontId="3" fillId="4" borderId="10" xfId="0" applyFont="1" applyFill="1" applyBorder="1" applyAlignment="1">
      <alignment horizontal="center" vertical="center" wrapText="1"/>
    </xf>
    <xf numFmtId="0" fontId="32" fillId="0" borderId="0" xfId="0" applyFont="1" applyBorder="1" applyAlignment="1">
      <alignment vertical="center"/>
    </xf>
    <xf numFmtId="0" fontId="37" fillId="0" borderId="0" xfId="1" applyFont="1" applyBorder="1"/>
    <xf numFmtId="9" fontId="37" fillId="0" borderId="0" xfId="2" applyFont="1" applyBorder="1"/>
    <xf numFmtId="0" fontId="32" fillId="0" borderId="0" xfId="0" applyFont="1" applyBorder="1"/>
    <xf numFmtId="0" fontId="25" fillId="0" borderId="18" xfId="0" applyFont="1" applyBorder="1" applyAlignment="1">
      <alignment horizontal="left" vertical="center" wrapText="1"/>
    </xf>
    <xf numFmtId="0" fontId="33" fillId="0" borderId="0" xfId="0" applyFont="1" applyBorder="1"/>
    <xf numFmtId="0" fontId="34" fillId="7" borderId="0"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36" fillId="0" borderId="0" xfId="0" applyFont="1" applyBorder="1" applyAlignment="1">
      <alignment horizontal="left" vertical="center" wrapText="1"/>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xf numFmtId="0" fontId="5" fillId="2" borderId="10" xfId="0" applyFont="1" applyFill="1" applyBorder="1" applyAlignment="1">
      <alignment horizontal="center" vertical="center" wrapText="1"/>
    </xf>
    <xf numFmtId="0" fontId="10" fillId="0" borderId="10" xfId="0" applyFont="1" applyBorder="1" applyAlignment="1">
      <alignment horizontal="left" vertical="center" wrapText="1"/>
    </xf>
    <xf numFmtId="0" fontId="3" fillId="4" borderId="10" xfId="0" applyFont="1" applyFill="1" applyBorder="1" applyAlignment="1">
      <alignment horizontal="center" vertical="center" wrapText="1"/>
    </xf>
    <xf numFmtId="0" fontId="12" fillId="0" borderId="10" xfId="0" applyFont="1" applyBorder="1" applyAlignment="1">
      <alignment horizontal="left" vertical="center" wrapText="1"/>
    </xf>
    <xf numFmtId="0" fontId="10"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23" fillId="0" borderId="10" xfId="0" applyFont="1" applyBorder="1" applyAlignment="1">
      <alignment horizontal="left" vertical="center" wrapText="1"/>
    </xf>
    <xf numFmtId="0" fontId="14" fillId="0" borderId="10" xfId="0" applyFont="1" applyBorder="1" applyAlignment="1">
      <alignment horizontal="left" vertical="center" wrapText="1"/>
    </xf>
    <xf numFmtId="0" fontId="13" fillId="0" borderId="10" xfId="0" applyFont="1" applyBorder="1" applyAlignment="1">
      <alignment horizontal="left" vertical="center" wrapText="1"/>
    </xf>
    <xf numFmtId="0" fontId="15" fillId="0" borderId="1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xf numFmtId="0" fontId="2" fillId="7" borderId="10" xfId="0" applyFont="1" applyFill="1" applyBorder="1" applyAlignment="1">
      <alignment horizontal="center" vertical="center" wrapText="1"/>
    </xf>
    <xf numFmtId="0" fontId="21" fillId="0" borderId="10" xfId="0" applyFont="1" applyBorder="1" applyAlignment="1">
      <alignment horizontal="left" vertical="center" wrapText="1"/>
    </xf>
    <xf numFmtId="0" fontId="8" fillId="0" borderId="10" xfId="0" applyFont="1" applyBorder="1" applyAlignment="1">
      <alignment horizontal="left" vertical="center" wrapText="1"/>
    </xf>
    <xf numFmtId="0" fontId="10" fillId="0" borderId="10" xfId="0" applyFont="1" applyBorder="1" applyAlignment="1">
      <alignmen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18" fillId="3" borderId="0" xfId="0" applyFont="1" applyFill="1" applyBorder="1" applyAlignment="1">
      <alignment horizontal="center" vertical="center" wrapText="1"/>
    </xf>
    <xf numFmtId="0" fontId="24" fillId="3" borderId="0" xfId="0" applyFont="1" applyFill="1" applyBorder="1" applyAlignment="1">
      <alignment horizontal="center" vertical="top"/>
    </xf>
    <xf numFmtId="0" fontId="3" fillId="5" borderId="0"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1" fillId="0" borderId="15" xfId="1" applyFont="1" applyBorder="1" applyAlignment="1">
      <alignment horizontal="center" vertical="center" wrapText="1"/>
    </xf>
    <xf numFmtId="0" fontId="1" fillId="0" borderId="16" xfId="1" applyFont="1" applyBorder="1" applyAlignment="1">
      <alignment horizontal="center" vertical="center" wrapText="1"/>
    </xf>
    <xf numFmtId="0" fontId="1" fillId="0" borderId="17" xfId="1" applyFont="1" applyBorder="1" applyAlignment="1">
      <alignment horizontal="center" vertical="center" wrapText="1"/>
    </xf>
    <xf numFmtId="0" fontId="24" fillId="3" borderId="0" xfId="0" applyFont="1" applyFill="1" applyAlignment="1">
      <alignment horizontal="left"/>
    </xf>
    <xf numFmtId="0" fontId="0" fillId="3" borderId="0" xfId="0" applyFill="1" applyAlignment="1">
      <alignment horizontal="left"/>
    </xf>
    <xf numFmtId="0" fontId="5" fillId="6" borderId="16" xfId="0" applyFont="1" applyFill="1" applyBorder="1" applyAlignment="1">
      <alignment horizontal="center"/>
    </xf>
    <xf numFmtId="0" fontId="5" fillId="6" borderId="17" xfId="0" applyFont="1" applyFill="1" applyBorder="1" applyAlignment="1">
      <alignment horizontal="center"/>
    </xf>
  </cellXfs>
  <cellStyles count="3">
    <cellStyle name="Lien hypertexte" xfId="1" builtinId="8"/>
    <cellStyle name="Normal" xfId="0" builtinId="0"/>
    <cellStyle name="Pourcentage" xfId="2" builtinId="5"/>
  </cellStyles>
  <dxfs count="5">
    <dxf>
      <alignment horizontal="left" vertical="center" textRotation="0" wrapText="1" indent="0" justifyLastLine="0" shrinkToFit="0" readingOrder="0"/>
    </dxf>
    <dxf>
      <alignment horizontal="center" textRotation="0" wrapText="1"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ont>
        <b val="0"/>
        <i val="0"/>
        <strike val="0"/>
        <condense val="0"/>
        <extend val="0"/>
        <outline val="0"/>
        <shadow val="0"/>
        <u val="none"/>
        <vertAlign val="baseline"/>
        <sz val="12"/>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70588235294118"/>
          <c:y val="8.3333333333333329E-2"/>
          <c:w val="0.45294117647058824"/>
          <c:h val="0.80208333333333337"/>
        </c:manualLayout>
      </c:layout>
      <c:doughnutChart>
        <c:varyColors val="1"/>
        <c:ser>
          <c:idx val="0"/>
          <c:order val="0"/>
          <c:tx>
            <c:strRef>
              <c:f>'Grille AUDIT'!$K$49:$K$50</c:f>
              <c:strCache>
                <c:ptCount val="1"/>
                <c:pt idx="0">
                  <c:v>0% 100%</c:v>
                </c:pt>
              </c:strCache>
            </c:strRef>
          </c:tx>
          <c:dPt>
            <c:idx val="0"/>
            <c:bubble3D val="0"/>
            <c:spPr>
              <a:solidFill>
                <a:srgbClr val="00B050"/>
              </a:solidFill>
            </c:spPr>
            <c:extLst xmlns:c16r2="http://schemas.microsoft.com/office/drawing/2015/06/chart">
              <c:ext xmlns:c16="http://schemas.microsoft.com/office/drawing/2014/chart" uri="{C3380CC4-5D6E-409C-BE32-E72D297353CC}">
                <c16:uniqueId val="{00000001-25EF-4E1A-AA90-DF7F5D0473A6}"/>
              </c:ext>
            </c:extLst>
          </c:dPt>
          <c:dLbls>
            <c:dLbl>
              <c:idx val="1"/>
              <c:delete val="1"/>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5EF-4E1A-AA90-DF7F5D0473A6}"/>
                </c:ext>
              </c:extLst>
            </c:dLbl>
            <c:spPr>
              <a:noFill/>
              <a:ln>
                <a:noFill/>
              </a:ln>
              <a:effectLst/>
            </c:spPr>
            <c:txPr>
              <a:bodyPr/>
              <a:lstStyle/>
              <a:p>
                <a:pPr>
                  <a:defRPr sz="1050" b="1"/>
                </a:pPr>
                <a:endParaRPr lang="fr-FR"/>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Lit>
              <c:ptCount val="1"/>
              <c:pt idx="0">
                <c:v>Taux de mesures appliquées</c:v>
              </c:pt>
            </c:strLit>
          </c:cat>
          <c:val>
            <c:numRef>
              <c:f>'Grille AUDIT'!$K$49:$K$50</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3-25EF-4E1A-AA90-DF7F5D0473A6}"/>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251048</xdr:colOff>
      <xdr:row>0</xdr:row>
      <xdr:rowOff>819149</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2744544" cy="819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458544</xdr:colOff>
      <xdr:row>0</xdr:row>
      <xdr:rowOff>819149</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2744544" cy="819149"/>
        </a:xfrm>
        <a:prstGeom prst="rect">
          <a:avLst/>
        </a:prstGeom>
      </xdr:spPr>
    </xdr:pic>
    <xdr:clientData/>
  </xdr:twoCellAnchor>
  <xdr:twoCellAnchor>
    <xdr:from>
      <xdr:col>4</xdr:col>
      <xdr:colOff>501650</xdr:colOff>
      <xdr:row>0</xdr:row>
      <xdr:rowOff>666751</xdr:rowOff>
    </xdr:from>
    <xdr:to>
      <xdr:col>7</xdr:col>
      <xdr:colOff>374650</xdr:colOff>
      <xdr:row>3</xdr:row>
      <xdr:rowOff>622301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au1" displayName="Tableau1" ref="B9:B13" totalsRowShown="0">
  <autoFilter ref="B9:B13"/>
  <tableColumns count="1">
    <tableColumn id="1" name="Mesure appliquée"/>
  </tableColumns>
  <tableStyleInfo name="TableStyleLight9" showFirstColumn="0" showLastColumn="0" showRowStripes="1" showColumnStripes="0"/>
</table>
</file>

<file path=xl/tables/table2.xml><?xml version="1.0" encoding="utf-8"?>
<table xmlns="http://schemas.openxmlformats.org/spreadsheetml/2006/main" id="3" name="Tableau3" displayName="Tableau3" ref="B4:D14" totalsRowShown="0" headerRowDxfId="4" dataDxfId="3">
  <autoFilter ref="B4:D14"/>
  <tableColumns count="3">
    <tableColumn id="1" name="Auteurs" dataDxfId="2"/>
    <tableColumn id="3" name="Description" dataDxfId="1"/>
    <tableColumn id="2" name="Liens" dataDxfId="0"/>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omedit-centre.fr/potassium/res/OMS_KCl.pdf" TargetMode="External"/><Relationship Id="rId3" Type="http://schemas.openxmlformats.org/officeDocument/2006/relationships/hyperlink" Target="https://www.omedit-normandie.fr/recherche/location.href='/media-files/24159/kci_enfant-vf-1.pdf'" TargetMode="External"/><Relationship Id="rId7" Type="http://schemas.openxmlformats.org/officeDocument/2006/relationships/hyperlink" Target="https://www.synprefh.org/files/medias/journee-hiver2013_organisation-pharmacovigilance-ansm.pdf" TargetMode="External"/><Relationship Id="rId2" Type="http://schemas.openxmlformats.org/officeDocument/2006/relationships/hyperlink" Target="https://www.omedit-normandie.fr/media-files/24158/kcl_adulte-vf.pdf" TargetMode="External"/><Relationship Id="rId1" Type="http://schemas.openxmlformats.org/officeDocument/2006/relationships/hyperlink" Target="https://www.omeditbretagne.fr/wp-content/uploads/2019/11/pec_hypokaliemie_equivalences.pdf" TargetMode="External"/><Relationship Id="rId6" Type="http://schemas.openxmlformats.org/officeDocument/2006/relationships/hyperlink" Target="https://www.has-sante.fr/upload/docs/application/pdf/2011-11/guide_outil_securisation_autoevalusation_medicaments_complet_2011-11-17_10-49-21_885.pdf" TargetMode="External"/><Relationship Id="rId11" Type="http://schemas.openxmlformats.org/officeDocument/2006/relationships/drawing" Target="../drawings/drawing2.xml"/><Relationship Id="rId5" Type="http://schemas.openxmlformats.org/officeDocument/2006/relationships/hyperlink" Target="https://www.omeditbretagne.fr/wp-content/uploads/2019/11/equivalences_hypokaliemies.pdf" TargetMode="External"/><Relationship Id="rId10" Type="http://schemas.openxmlformats.org/officeDocument/2006/relationships/printerSettings" Target="../printerSettings/printerSettings2.bin"/><Relationship Id="rId4" Type="http://schemas.openxmlformats.org/officeDocument/2006/relationships/hyperlink" Target="https://archiveansm.integra.fr/Dossiers/Securite-du-medicament-a-l-hopital/Erreur-lors-de-l-administration-du-chlorure-de-potassium-injectable/(offset)/2" TargetMode="External"/><Relationship Id="rId9" Type="http://schemas.openxmlformats.org/officeDocument/2006/relationships/hyperlink" Target="https://www.has-sante.fr/upload/docs/application/pdf/2016-03/guide_it_140316vf.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omedit-centre.fr/potassium/res/OMS_KCl.pdf" TargetMode="External"/><Relationship Id="rId3" Type="http://schemas.openxmlformats.org/officeDocument/2006/relationships/hyperlink" Target="https://www.omedit-normandie.fr/recherche/location.href='/media-files/24159/kci_enfant-vf-1.pdf'" TargetMode="External"/><Relationship Id="rId7" Type="http://schemas.openxmlformats.org/officeDocument/2006/relationships/hyperlink" Target="https://www.synprefh.org/files/medias/journee-hiver2013_organisation-pharmacovigilance-ansm.pdf" TargetMode="External"/><Relationship Id="rId2" Type="http://schemas.openxmlformats.org/officeDocument/2006/relationships/hyperlink" Target="https://www.omedit-normandie.fr/media-files/24158/kcl_adulte-vf.pdf" TargetMode="External"/><Relationship Id="rId1" Type="http://schemas.openxmlformats.org/officeDocument/2006/relationships/hyperlink" Target="https://www.omeditbretagne.fr/wp-content/uploads/2019/11/pec_hypokaliemie_equivalences.pdf" TargetMode="External"/><Relationship Id="rId6" Type="http://schemas.openxmlformats.org/officeDocument/2006/relationships/hyperlink" Target="https://www.has-sante.fr/upload/docs/application/pdf/2011-11/guide_outil_securisation_autoevalusation_medicaments_complet_2011-11-17_10-49-21_885.pdf" TargetMode="External"/><Relationship Id="rId11" Type="http://schemas.openxmlformats.org/officeDocument/2006/relationships/table" Target="../tables/table2.xml"/><Relationship Id="rId5" Type="http://schemas.openxmlformats.org/officeDocument/2006/relationships/hyperlink" Target="https://www.omeditbretagne.fr/wp-content/uploads/2019/11/equivalences_hypokaliemies.pdf" TargetMode="External"/><Relationship Id="rId10" Type="http://schemas.openxmlformats.org/officeDocument/2006/relationships/printerSettings" Target="../printerSettings/printerSettings3.bin"/><Relationship Id="rId4" Type="http://schemas.openxmlformats.org/officeDocument/2006/relationships/hyperlink" Target="https://archiveansm.integra.fr/Dossiers/Securite-du-medicament-a-l-hopital/Erreur-lors-de-l-administration-du-chlorure-de-potassium-injectable/(offset)/2" TargetMode="External"/><Relationship Id="rId9" Type="http://schemas.openxmlformats.org/officeDocument/2006/relationships/hyperlink" Target="https://www.has-sante.fr/upload/docs/application/pdf/2016-03/guide_it_140316v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abSelected="1" view="pageBreakPreview" zoomScale="115" zoomScaleNormal="100" zoomScaleSheetLayoutView="115" workbookViewId="0">
      <selection activeCell="M3" sqref="M3"/>
    </sheetView>
  </sheetViews>
  <sheetFormatPr baseColWidth="10" defaultColWidth="11.42578125" defaultRowHeight="35.25" customHeight="1" x14ac:dyDescent="0.25"/>
  <cols>
    <col min="1" max="1" width="14.42578125" style="3" customWidth="1"/>
    <col min="2" max="2" width="10.7109375" style="4" customWidth="1"/>
    <col min="3" max="7" width="10.7109375" style="5" customWidth="1"/>
    <col min="8" max="9" width="19.140625" style="5" customWidth="1"/>
    <col min="10" max="11" width="0.140625" style="49" customWidth="1"/>
    <col min="12" max="12" width="60.140625" style="5" hidden="1" customWidth="1"/>
    <col min="13" max="13" width="11.42578125" style="3"/>
    <col min="14" max="16" width="11" style="3" customWidth="1"/>
    <col min="17" max="16384" width="11.42578125" style="3"/>
  </cols>
  <sheetData>
    <row r="1" spans="1:16" ht="70.5" customHeight="1" x14ac:dyDescent="0.35">
      <c r="E1" s="70" t="s">
        <v>86</v>
      </c>
      <c r="F1" s="71"/>
      <c r="G1" s="71"/>
      <c r="H1" s="71"/>
      <c r="I1" s="71"/>
    </row>
    <row r="2" spans="1:16" ht="9" customHeight="1" x14ac:dyDescent="0.25">
      <c r="A2" s="47" t="s">
        <v>104</v>
      </c>
      <c r="E2" s="15"/>
      <c r="F2" s="15"/>
      <c r="G2" s="15"/>
      <c r="H2" s="15"/>
      <c r="I2" s="15"/>
    </row>
    <row r="3" spans="1:16" ht="72.95" customHeight="1" x14ac:dyDescent="0.25">
      <c r="A3" s="72" t="s">
        <v>133</v>
      </c>
      <c r="B3" s="73"/>
      <c r="C3" s="73"/>
      <c r="D3" s="73"/>
      <c r="E3" s="73"/>
      <c r="F3" s="73"/>
      <c r="G3" s="73"/>
      <c r="H3" s="73"/>
      <c r="I3" s="73"/>
    </row>
    <row r="4" spans="1:16" customFormat="1" ht="7.5" customHeight="1" thickBot="1" x14ac:dyDescent="0.4">
      <c r="A4" s="2"/>
      <c r="B4" s="2"/>
      <c r="C4" s="2"/>
      <c r="D4" s="2"/>
      <c r="E4" s="2"/>
      <c r="F4" s="2"/>
      <c r="G4" s="2"/>
      <c r="H4" s="2"/>
      <c r="I4" s="2"/>
      <c r="J4" s="54"/>
      <c r="K4" s="54"/>
      <c r="L4" s="2"/>
    </row>
    <row r="5" spans="1:16" customFormat="1" ht="17.25" customHeight="1" x14ac:dyDescent="0.25">
      <c r="A5" s="74" t="s">
        <v>0</v>
      </c>
      <c r="B5" s="74"/>
      <c r="C5" s="74"/>
      <c r="D5" s="74"/>
      <c r="E5" s="74"/>
      <c r="F5" s="74"/>
      <c r="G5" s="74"/>
      <c r="H5" s="74"/>
      <c r="I5" s="74" t="s">
        <v>13</v>
      </c>
      <c r="J5" s="55"/>
      <c r="K5" s="55"/>
      <c r="L5" s="37"/>
    </row>
    <row r="6" spans="1:16" customFormat="1" ht="27" customHeight="1" thickBot="1" x14ac:dyDescent="0.3">
      <c r="A6" s="74"/>
      <c r="B6" s="74"/>
      <c r="C6" s="74"/>
      <c r="D6" s="74"/>
      <c r="E6" s="74"/>
      <c r="F6" s="74"/>
      <c r="G6" s="74"/>
      <c r="H6" s="74"/>
      <c r="I6" s="74"/>
      <c r="J6" s="55" t="s">
        <v>23</v>
      </c>
      <c r="K6" s="55" t="s">
        <v>24</v>
      </c>
      <c r="L6" s="38" t="s">
        <v>113</v>
      </c>
    </row>
    <row r="7" spans="1:16" s="2" customFormat="1" ht="19.5" customHeight="1" x14ac:dyDescent="0.25">
      <c r="A7" s="60" t="s">
        <v>1</v>
      </c>
      <c r="B7" s="62" t="s">
        <v>2</v>
      </c>
      <c r="C7" s="62"/>
      <c r="D7" s="62"/>
      <c r="E7" s="62"/>
      <c r="F7" s="62"/>
      <c r="G7" s="62"/>
      <c r="H7" s="62"/>
      <c r="I7" s="48"/>
      <c r="J7" s="56">
        <f>SUM(J8:J10)-SUMIFS($J$8:$J$10,$I$8:$I$10,"Non concerné")</f>
        <v>0</v>
      </c>
      <c r="K7" s="56">
        <f>6+SUMIFS($J$8:$J$10,$I$8:$I$10,"Non concerné")</f>
        <v>6</v>
      </c>
      <c r="L7" s="46"/>
    </row>
    <row r="8" spans="1:16" customFormat="1" ht="35.25" customHeight="1" x14ac:dyDescent="0.25">
      <c r="A8" s="60"/>
      <c r="B8" s="61" t="s">
        <v>93</v>
      </c>
      <c r="C8" s="76"/>
      <c r="D8" s="76"/>
      <c r="E8" s="76"/>
      <c r="F8" s="76"/>
      <c r="G8" s="76"/>
      <c r="H8" s="76"/>
      <c r="I8" s="45"/>
      <c r="J8" s="57" t="str">
        <f>IF(I8="Oui",2,IF(I8="En partie",1,IF(I8="Non","",IF(I8="Non concerné",-2,""))))</f>
        <v/>
      </c>
      <c r="K8" s="57"/>
      <c r="L8" s="18" t="s">
        <v>114</v>
      </c>
      <c r="N8" s="3"/>
      <c r="O8" s="3"/>
      <c r="P8" s="3"/>
    </row>
    <row r="9" spans="1:16" customFormat="1" ht="35.25" customHeight="1" x14ac:dyDescent="0.25">
      <c r="A9" s="60"/>
      <c r="B9" s="61" t="s">
        <v>41</v>
      </c>
      <c r="C9" s="76"/>
      <c r="D9" s="76"/>
      <c r="E9" s="76"/>
      <c r="F9" s="76"/>
      <c r="G9" s="76"/>
      <c r="H9" s="76"/>
      <c r="I9" s="45"/>
      <c r="J9" s="57" t="str">
        <f t="shared" ref="J9:J10" si="0">IF(I9="Oui",2,IF(I9="En partie",1,IF(I9="Non","",IF(I9="Non concerné",-2,""))))</f>
        <v/>
      </c>
      <c r="K9" s="57"/>
      <c r="L9" s="19" t="s">
        <v>64</v>
      </c>
      <c r="N9" s="3"/>
      <c r="O9" s="3"/>
      <c r="P9" s="3"/>
    </row>
    <row r="10" spans="1:16" customFormat="1" ht="38.25" customHeight="1" thickBot="1" x14ac:dyDescent="0.3">
      <c r="A10" s="60"/>
      <c r="B10" s="61" t="s">
        <v>94</v>
      </c>
      <c r="C10" s="76"/>
      <c r="D10" s="76"/>
      <c r="E10" s="76"/>
      <c r="F10" s="76"/>
      <c r="G10" s="76"/>
      <c r="H10" s="76"/>
      <c r="I10" s="45"/>
      <c r="J10" s="57" t="str">
        <f t="shared" si="0"/>
        <v/>
      </c>
      <c r="K10" s="57"/>
      <c r="L10" s="20" t="s">
        <v>65</v>
      </c>
      <c r="N10" s="3"/>
      <c r="O10" s="3"/>
      <c r="P10" s="3"/>
    </row>
    <row r="11" spans="1:16" s="2" customFormat="1" ht="19.5" customHeight="1" x14ac:dyDescent="0.25">
      <c r="A11" s="60" t="s">
        <v>4</v>
      </c>
      <c r="B11" s="62" t="s">
        <v>105</v>
      </c>
      <c r="C11" s="62"/>
      <c r="D11" s="62"/>
      <c r="E11" s="62"/>
      <c r="F11" s="62"/>
      <c r="G11" s="62"/>
      <c r="H11" s="62"/>
      <c r="I11" s="48"/>
      <c r="J11" s="56">
        <f>SUM(J12:J17)-SUMIFS($J$12:$J$17,$I$12:$I$17,"Non concerné")</f>
        <v>0</v>
      </c>
      <c r="K11" s="56">
        <f>12+SUMIFS($J$12:$J$17,$I$12:$I$17,"Non concerné")</f>
        <v>12</v>
      </c>
      <c r="L11" s="46"/>
    </row>
    <row r="12" spans="1:16" customFormat="1" ht="42" customHeight="1" x14ac:dyDescent="0.25">
      <c r="A12" s="60"/>
      <c r="B12" s="61" t="s">
        <v>91</v>
      </c>
      <c r="C12" s="76"/>
      <c r="D12" s="76"/>
      <c r="E12" s="76"/>
      <c r="F12" s="76"/>
      <c r="G12" s="76"/>
      <c r="H12" s="76"/>
      <c r="I12" s="45"/>
      <c r="J12" s="57" t="str">
        <f>IF(I12="Oui",2,IF(I12="En partie",1,IF(I12="Non","",IF(I12="Non concerné",-2,""))))</f>
        <v/>
      </c>
      <c r="K12" s="57"/>
      <c r="L12" s="18" t="s">
        <v>77</v>
      </c>
      <c r="N12" s="3"/>
      <c r="O12" s="3"/>
      <c r="P12" s="3"/>
    </row>
    <row r="13" spans="1:16" customFormat="1" ht="42" customHeight="1" x14ac:dyDescent="0.25">
      <c r="A13" s="60"/>
      <c r="B13" s="75" t="s">
        <v>75</v>
      </c>
      <c r="C13" s="75"/>
      <c r="D13" s="75"/>
      <c r="E13" s="75"/>
      <c r="F13" s="75"/>
      <c r="G13" s="75"/>
      <c r="H13" s="75"/>
      <c r="I13" s="45"/>
      <c r="J13" s="57" t="str">
        <f t="shared" ref="J13:J17" si="1">IF(I13="Oui",2,IF(I13="En partie",1,IF(I13="Non","",IF(I13="Non concerné",-2,""))))</f>
        <v/>
      </c>
      <c r="K13" s="57"/>
      <c r="L13" s="18" t="s">
        <v>132</v>
      </c>
      <c r="N13" s="3"/>
      <c r="O13" s="3"/>
      <c r="P13" s="3"/>
    </row>
    <row r="14" spans="1:16" customFormat="1" ht="42" customHeight="1" x14ac:dyDescent="0.25">
      <c r="A14" s="60"/>
      <c r="B14" s="61" t="s">
        <v>36</v>
      </c>
      <c r="C14" s="76"/>
      <c r="D14" s="76"/>
      <c r="E14" s="76"/>
      <c r="F14" s="76"/>
      <c r="G14" s="76"/>
      <c r="H14" s="76"/>
      <c r="I14" s="45"/>
      <c r="J14" s="57" t="str">
        <f t="shared" si="1"/>
        <v/>
      </c>
      <c r="K14" s="57"/>
      <c r="L14" s="29" t="s">
        <v>116</v>
      </c>
      <c r="M14" s="21"/>
      <c r="N14" s="3"/>
      <c r="O14" s="3"/>
      <c r="P14" s="3"/>
    </row>
    <row r="15" spans="1:16" customFormat="1" ht="56.25" customHeight="1" x14ac:dyDescent="0.25">
      <c r="A15" s="60"/>
      <c r="B15" s="67" t="s">
        <v>115</v>
      </c>
      <c r="C15" s="67"/>
      <c r="D15" s="67"/>
      <c r="E15" s="67"/>
      <c r="F15" s="67"/>
      <c r="G15" s="67"/>
      <c r="H15" s="67"/>
      <c r="I15" s="45"/>
      <c r="J15" s="57" t="str">
        <f t="shared" si="1"/>
        <v/>
      </c>
      <c r="K15" s="57"/>
      <c r="L15" s="30" t="s">
        <v>74</v>
      </c>
      <c r="N15" s="3"/>
      <c r="O15" s="3"/>
      <c r="P15" s="3"/>
    </row>
    <row r="16" spans="1:16" customFormat="1" ht="42" customHeight="1" x14ac:dyDescent="0.25">
      <c r="A16" s="60"/>
      <c r="B16" s="75" t="s">
        <v>69</v>
      </c>
      <c r="C16" s="75"/>
      <c r="D16" s="75"/>
      <c r="E16" s="75"/>
      <c r="F16" s="75"/>
      <c r="G16" s="75"/>
      <c r="H16" s="75"/>
      <c r="I16" s="45"/>
      <c r="J16" s="57" t="str">
        <f t="shared" si="1"/>
        <v/>
      </c>
      <c r="K16" s="57"/>
      <c r="L16" s="19" t="s">
        <v>43</v>
      </c>
      <c r="N16" s="3"/>
      <c r="O16" s="3"/>
      <c r="P16" s="3"/>
    </row>
    <row r="17" spans="1:13" customFormat="1" ht="42" customHeight="1" thickBot="1" x14ac:dyDescent="0.3">
      <c r="A17" s="60"/>
      <c r="B17" s="61" t="s">
        <v>92</v>
      </c>
      <c r="C17" s="63"/>
      <c r="D17" s="63"/>
      <c r="E17" s="63"/>
      <c r="F17" s="63"/>
      <c r="G17" s="63"/>
      <c r="H17" s="63"/>
      <c r="I17" s="45"/>
      <c r="J17" s="57" t="str">
        <f t="shared" si="1"/>
        <v/>
      </c>
      <c r="K17" s="57"/>
      <c r="L17" s="20" t="s">
        <v>70</v>
      </c>
      <c r="M17" s="21"/>
    </row>
    <row r="18" spans="1:13" s="2" customFormat="1" ht="19.5" customHeight="1" x14ac:dyDescent="0.25">
      <c r="A18" s="60" t="s">
        <v>4</v>
      </c>
      <c r="B18" s="62" t="s">
        <v>5</v>
      </c>
      <c r="C18" s="62"/>
      <c r="D18" s="62"/>
      <c r="E18" s="62"/>
      <c r="F18" s="62"/>
      <c r="G18" s="62"/>
      <c r="H18" s="62"/>
      <c r="I18" s="48"/>
      <c r="J18" s="56">
        <f>SUM(J19:J23)-SUMIFS($J$19:$J$23,$I$19:$I$23,"Non concerné")</f>
        <v>0</v>
      </c>
      <c r="K18" s="56">
        <f>10+SUMIFS($J$19:$J$23,$I$19:$I$23,"Non concerné")</f>
        <v>10</v>
      </c>
      <c r="L18" s="46"/>
    </row>
    <row r="19" spans="1:13" customFormat="1" ht="37.5" customHeight="1" x14ac:dyDescent="0.25">
      <c r="A19" s="60"/>
      <c r="B19" s="77" t="s">
        <v>79</v>
      </c>
      <c r="C19" s="77"/>
      <c r="D19" s="77"/>
      <c r="E19" s="77"/>
      <c r="F19" s="77"/>
      <c r="G19" s="77"/>
      <c r="H19" s="77"/>
      <c r="I19" s="45"/>
      <c r="J19" s="57" t="str">
        <f>IF(I19="Oui",2,IF(I19="En partie",1,IF(I19="Non","",IF(I19="Non concerné",-2,""))))</f>
        <v/>
      </c>
      <c r="K19" s="57"/>
      <c r="L19" s="31" t="s">
        <v>117</v>
      </c>
    </row>
    <row r="20" spans="1:13" customFormat="1" ht="37.5" customHeight="1" x14ac:dyDescent="0.25">
      <c r="A20" s="60"/>
      <c r="B20" s="77" t="s">
        <v>78</v>
      </c>
      <c r="C20" s="77"/>
      <c r="D20" s="77"/>
      <c r="E20" s="77"/>
      <c r="F20" s="77"/>
      <c r="G20" s="77"/>
      <c r="H20" s="77"/>
      <c r="I20" s="45"/>
      <c r="J20" s="57" t="str">
        <f t="shared" ref="J20:J23" si="2">IF(I20="Oui",2,IF(I20="En partie",1,IF(I20="Non","",IF(I20="Non concerné",-2,""))))</f>
        <v/>
      </c>
      <c r="K20" s="57"/>
      <c r="L20" s="22" t="s">
        <v>80</v>
      </c>
    </row>
    <row r="21" spans="1:13" customFormat="1" ht="27" customHeight="1" x14ac:dyDescent="0.25">
      <c r="A21" s="60"/>
      <c r="B21" s="77" t="s">
        <v>95</v>
      </c>
      <c r="C21" s="77"/>
      <c r="D21" s="77"/>
      <c r="E21" s="77"/>
      <c r="F21" s="77"/>
      <c r="G21" s="77"/>
      <c r="H21" s="77"/>
      <c r="I21" s="45"/>
      <c r="J21" s="57" t="str">
        <f t="shared" si="2"/>
        <v/>
      </c>
      <c r="K21" s="57"/>
      <c r="L21" s="22" t="s">
        <v>81</v>
      </c>
    </row>
    <row r="22" spans="1:13" customFormat="1" ht="37.5" customHeight="1" x14ac:dyDescent="0.25">
      <c r="A22" s="60"/>
      <c r="B22" s="61" t="s">
        <v>118</v>
      </c>
      <c r="C22" s="68"/>
      <c r="D22" s="68"/>
      <c r="E22" s="68"/>
      <c r="F22" s="68"/>
      <c r="G22" s="68"/>
      <c r="H22" s="68"/>
      <c r="I22" s="45"/>
      <c r="J22" s="57" t="str">
        <f t="shared" si="2"/>
        <v/>
      </c>
      <c r="K22" s="57"/>
      <c r="L22" s="22" t="s">
        <v>119</v>
      </c>
    </row>
    <row r="23" spans="1:13" customFormat="1" ht="37.5" customHeight="1" thickBot="1" x14ac:dyDescent="0.3">
      <c r="A23" s="60"/>
      <c r="B23" s="61" t="s">
        <v>121</v>
      </c>
      <c r="C23" s="68"/>
      <c r="D23" s="68"/>
      <c r="E23" s="68"/>
      <c r="F23" s="68"/>
      <c r="G23" s="68"/>
      <c r="H23" s="68"/>
      <c r="I23" s="45"/>
      <c r="J23" s="57" t="str">
        <f t="shared" si="2"/>
        <v/>
      </c>
      <c r="K23" s="57"/>
      <c r="L23" s="22" t="s">
        <v>120</v>
      </c>
    </row>
    <row r="24" spans="1:13" s="2" customFormat="1" ht="19.5" customHeight="1" x14ac:dyDescent="0.25">
      <c r="A24" s="60" t="s">
        <v>1</v>
      </c>
      <c r="B24" s="62" t="s">
        <v>6</v>
      </c>
      <c r="C24" s="62"/>
      <c r="D24" s="62"/>
      <c r="E24" s="62"/>
      <c r="F24" s="62"/>
      <c r="G24" s="62"/>
      <c r="H24" s="62"/>
      <c r="I24" s="48"/>
      <c r="J24" s="56">
        <f>SUM($J$25:$J$30)-SUMIFS($J$25:$J$30,$I$25:$I$30,"Non concerné")</f>
        <v>0</v>
      </c>
      <c r="K24" s="56">
        <f>12+SUMIFS($J$25:$J$30,$I$25:$I$30,"Non concerné")</f>
        <v>12</v>
      </c>
      <c r="L24" s="46"/>
    </row>
    <row r="25" spans="1:13" s="2" customFormat="1" ht="33" customHeight="1" x14ac:dyDescent="0.25">
      <c r="A25" s="60"/>
      <c r="B25" s="64" t="s">
        <v>106</v>
      </c>
      <c r="C25" s="65"/>
      <c r="D25" s="65"/>
      <c r="E25" s="65"/>
      <c r="F25" s="65"/>
      <c r="G25" s="65"/>
      <c r="H25" s="65"/>
      <c r="I25" s="45"/>
      <c r="J25" s="57" t="str">
        <f>IF(I25="Oui",2,IF(I25="En partie",1,IF(I25="Non","",IF(I25="Non concerné",-2,""))))</f>
        <v/>
      </c>
      <c r="K25" s="57"/>
      <c r="L25" s="29" t="s">
        <v>122</v>
      </c>
    </row>
    <row r="26" spans="1:13" customFormat="1" ht="33" customHeight="1" x14ac:dyDescent="0.25">
      <c r="A26" s="60"/>
      <c r="B26" s="61" t="s">
        <v>96</v>
      </c>
      <c r="C26" s="63"/>
      <c r="D26" s="63"/>
      <c r="E26" s="63"/>
      <c r="F26" s="63"/>
      <c r="G26" s="63"/>
      <c r="H26" s="63"/>
      <c r="I26" s="45"/>
      <c r="J26" s="57" t="str">
        <f>IF(I26="Oui",2,IF(I26="En partie",1,IF(I26="Non","",IF(I26="Non concerné",-2,""))))</f>
        <v/>
      </c>
      <c r="K26" s="57"/>
      <c r="L26" s="18" t="s">
        <v>82</v>
      </c>
    </row>
    <row r="27" spans="1:13" customFormat="1" ht="33" customHeight="1" x14ac:dyDescent="0.25">
      <c r="A27" s="60"/>
      <c r="B27" s="67" t="s">
        <v>97</v>
      </c>
      <c r="C27" s="67"/>
      <c r="D27" s="67"/>
      <c r="E27" s="67"/>
      <c r="F27" s="67"/>
      <c r="G27" s="67"/>
      <c r="H27" s="67"/>
      <c r="I27" s="45"/>
      <c r="J27" s="57" t="str">
        <f t="shared" ref="J27:J30" si="3">IF(I27="Oui",2,IF(I27="En partie",1,IF(I27="Non","",IF(I27="Non concerné",-2,""))))</f>
        <v/>
      </c>
      <c r="K27" s="57"/>
      <c r="L27" s="29" t="s">
        <v>83</v>
      </c>
    </row>
    <row r="28" spans="1:13" customFormat="1" ht="33" customHeight="1" x14ac:dyDescent="0.25">
      <c r="A28" s="60"/>
      <c r="B28" s="61" t="s">
        <v>44</v>
      </c>
      <c r="C28" s="63"/>
      <c r="D28" s="63"/>
      <c r="E28" s="63"/>
      <c r="F28" s="63"/>
      <c r="G28" s="63"/>
      <c r="H28" s="63"/>
      <c r="I28" s="45"/>
      <c r="J28" s="57" t="str">
        <f t="shared" si="3"/>
        <v/>
      </c>
      <c r="K28" s="57"/>
      <c r="L28" s="29" t="s">
        <v>84</v>
      </c>
    </row>
    <row r="29" spans="1:13" customFormat="1" ht="33" customHeight="1" x14ac:dyDescent="0.25">
      <c r="A29" s="60"/>
      <c r="B29" s="61" t="s">
        <v>123</v>
      </c>
      <c r="C29" s="63"/>
      <c r="D29" s="63"/>
      <c r="E29" s="63"/>
      <c r="F29" s="63"/>
      <c r="G29" s="63"/>
      <c r="H29" s="63"/>
      <c r="I29" s="45"/>
      <c r="J29" s="57" t="str">
        <f t="shared" si="3"/>
        <v/>
      </c>
      <c r="K29" s="57"/>
      <c r="L29" s="29" t="s">
        <v>124</v>
      </c>
    </row>
    <row r="30" spans="1:13" customFormat="1" ht="33" customHeight="1" thickBot="1" x14ac:dyDescent="0.3">
      <c r="A30" s="60"/>
      <c r="B30" s="67" t="s">
        <v>46</v>
      </c>
      <c r="C30" s="67"/>
      <c r="D30" s="67"/>
      <c r="E30" s="67"/>
      <c r="F30" s="67"/>
      <c r="G30" s="67"/>
      <c r="H30" s="67"/>
      <c r="I30" s="45"/>
      <c r="J30" s="57" t="str">
        <f t="shared" si="3"/>
        <v/>
      </c>
      <c r="K30" s="57"/>
      <c r="L30" s="30" t="s">
        <v>125</v>
      </c>
    </row>
    <row r="31" spans="1:13" s="2" customFormat="1" ht="19.5" customHeight="1" x14ac:dyDescent="0.25">
      <c r="A31" s="60" t="s">
        <v>7</v>
      </c>
      <c r="B31" s="62" t="s">
        <v>8</v>
      </c>
      <c r="C31" s="62"/>
      <c r="D31" s="62"/>
      <c r="E31" s="62"/>
      <c r="F31" s="62"/>
      <c r="G31" s="62"/>
      <c r="H31" s="62"/>
      <c r="I31" s="48"/>
      <c r="J31" s="56">
        <f>SUM($J$32:$J$38)-SUMIFS($J$32:$J$38,$I$32:$I$38,"Non concerné")</f>
        <v>0</v>
      </c>
      <c r="K31" s="56">
        <f>14+SUMIFS($J$32:$J$38,$I$32:$I$38,"Non concerné")</f>
        <v>14</v>
      </c>
      <c r="L31" s="46"/>
    </row>
    <row r="32" spans="1:13" customFormat="1" ht="39" customHeight="1" x14ac:dyDescent="0.25">
      <c r="A32" s="60"/>
      <c r="B32" s="67" t="s">
        <v>98</v>
      </c>
      <c r="C32" s="69"/>
      <c r="D32" s="69"/>
      <c r="E32" s="69"/>
      <c r="F32" s="69"/>
      <c r="G32" s="69"/>
      <c r="H32" s="69"/>
      <c r="I32" s="45"/>
      <c r="J32" s="57" t="str">
        <f>IF(I32="Oui",2,IF(I32="En partie",1,IF(I32="Non","",IF(I32="Non concerné",-2,""))))</f>
        <v/>
      </c>
      <c r="K32" s="57"/>
      <c r="L32" s="29" t="s">
        <v>76</v>
      </c>
    </row>
    <row r="33" spans="1:13" customFormat="1" ht="39" customHeight="1" x14ac:dyDescent="0.25">
      <c r="A33" s="60"/>
      <c r="B33" s="61" t="s">
        <v>99</v>
      </c>
      <c r="C33" s="68"/>
      <c r="D33" s="68"/>
      <c r="E33" s="68"/>
      <c r="F33" s="68"/>
      <c r="G33" s="68"/>
      <c r="H33" s="68"/>
      <c r="I33" s="45"/>
      <c r="J33" s="57" t="str">
        <f t="shared" ref="J33:J38" si="4">IF(I33="Oui",2,IF(I33="En partie",1,IF(I33="Non","",IF(I33="Non concerné",-2,""))))</f>
        <v/>
      </c>
      <c r="K33" s="57"/>
      <c r="L33" s="29" t="s">
        <v>66</v>
      </c>
    </row>
    <row r="34" spans="1:13" customFormat="1" ht="52.5" customHeight="1" x14ac:dyDescent="0.25">
      <c r="A34" s="60"/>
      <c r="B34" s="61" t="s">
        <v>126</v>
      </c>
      <c r="C34" s="59"/>
      <c r="D34" s="59"/>
      <c r="E34" s="59"/>
      <c r="F34" s="59"/>
      <c r="G34" s="59"/>
      <c r="H34" s="59"/>
      <c r="I34" s="45"/>
      <c r="J34" s="57" t="str">
        <f t="shared" si="4"/>
        <v/>
      </c>
      <c r="K34" s="57"/>
      <c r="L34" s="29" t="s">
        <v>85</v>
      </c>
    </row>
    <row r="35" spans="1:13" customFormat="1" ht="39" customHeight="1" x14ac:dyDescent="0.25">
      <c r="A35" s="60"/>
      <c r="B35" s="61" t="s">
        <v>100</v>
      </c>
      <c r="C35" s="59"/>
      <c r="D35" s="59"/>
      <c r="E35" s="59"/>
      <c r="F35" s="59"/>
      <c r="G35" s="59"/>
      <c r="H35" s="59"/>
      <c r="I35" s="45"/>
      <c r="J35" s="57" t="str">
        <f t="shared" si="4"/>
        <v/>
      </c>
      <c r="K35" s="57"/>
      <c r="L35" s="29" t="s">
        <v>67</v>
      </c>
    </row>
    <row r="36" spans="1:13" customFormat="1" ht="46.5" customHeight="1" x14ac:dyDescent="0.25">
      <c r="A36" s="60"/>
      <c r="B36" s="58" t="s">
        <v>107</v>
      </c>
      <c r="C36" s="59"/>
      <c r="D36" s="59"/>
      <c r="E36" s="59"/>
      <c r="F36" s="59"/>
      <c r="G36" s="59"/>
      <c r="H36" s="59"/>
      <c r="I36" s="45"/>
      <c r="J36" s="57" t="str">
        <f t="shared" si="4"/>
        <v/>
      </c>
      <c r="K36" s="57"/>
      <c r="L36" s="29" t="s">
        <v>108</v>
      </c>
    </row>
    <row r="37" spans="1:13" customFormat="1" ht="46.5" customHeight="1" x14ac:dyDescent="0.25">
      <c r="A37" s="60"/>
      <c r="B37" s="66" t="s">
        <v>109</v>
      </c>
      <c r="C37" s="66"/>
      <c r="D37" s="66"/>
      <c r="E37" s="66"/>
      <c r="F37" s="66"/>
      <c r="G37" s="66"/>
      <c r="H37" s="66"/>
      <c r="I37" s="45"/>
      <c r="J37" s="57" t="str">
        <f t="shared" si="4"/>
        <v/>
      </c>
      <c r="K37" s="57"/>
      <c r="L37" s="29" t="s">
        <v>127</v>
      </c>
      <c r="M37" s="23"/>
    </row>
    <row r="38" spans="1:13" customFormat="1" ht="47.25" customHeight="1" thickBot="1" x14ac:dyDescent="0.3">
      <c r="A38" s="60"/>
      <c r="B38" s="58" t="s">
        <v>136</v>
      </c>
      <c r="C38" s="59"/>
      <c r="D38" s="59"/>
      <c r="E38" s="59"/>
      <c r="F38" s="59"/>
      <c r="G38" s="59"/>
      <c r="H38" s="59"/>
      <c r="I38" s="45"/>
      <c r="J38" s="57" t="str">
        <f t="shared" si="4"/>
        <v/>
      </c>
      <c r="K38" s="57"/>
      <c r="L38" s="29" t="s">
        <v>110</v>
      </c>
    </row>
    <row r="39" spans="1:13" s="2" customFormat="1" ht="19.5" customHeight="1" thickBot="1" x14ac:dyDescent="0.3">
      <c r="A39" s="60" t="s">
        <v>9</v>
      </c>
      <c r="B39" s="62" t="s">
        <v>10</v>
      </c>
      <c r="C39" s="62"/>
      <c r="D39" s="62"/>
      <c r="E39" s="62"/>
      <c r="F39" s="62"/>
      <c r="G39" s="62"/>
      <c r="H39" s="62"/>
      <c r="I39" s="48"/>
      <c r="J39" s="56">
        <f>SUM($J$40)-SUMIFS($J$40,$I$40,"Non concerné")</f>
        <v>0</v>
      </c>
      <c r="K39" s="56">
        <f>2+SUMIFS($J$40,$I$40,"Non concerné")</f>
        <v>2</v>
      </c>
      <c r="L39" s="46"/>
    </row>
    <row r="40" spans="1:13" customFormat="1" ht="34.5" customHeight="1" thickBot="1" x14ac:dyDescent="0.3">
      <c r="A40" s="60"/>
      <c r="B40" s="61" t="s">
        <v>101</v>
      </c>
      <c r="C40" s="61"/>
      <c r="D40" s="61"/>
      <c r="E40" s="61"/>
      <c r="F40" s="61"/>
      <c r="G40" s="61"/>
      <c r="H40" s="61"/>
      <c r="I40" s="45"/>
      <c r="J40" s="57" t="str">
        <f>IF(I40="Oui",2,IF(I40="En partie",1,IF(I40="Non","",IF(I40="Non concerné",-2,""))))</f>
        <v/>
      </c>
      <c r="K40" s="57"/>
      <c r="L40" s="53" t="s">
        <v>128</v>
      </c>
    </row>
    <row r="41" spans="1:13" s="2" customFormat="1" ht="19.5" customHeight="1" x14ac:dyDescent="0.25">
      <c r="A41" s="60"/>
      <c r="B41" s="62" t="s">
        <v>111</v>
      </c>
      <c r="C41" s="62"/>
      <c r="D41" s="62"/>
      <c r="E41" s="62"/>
      <c r="F41" s="62"/>
      <c r="G41" s="62"/>
      <c r="H41" s="62"/>
      <c r="I41" s="48"/>
      <c r="J41" s="56">
        <f>SUM($J$42)-SUMIFS($J$42,$I$42,"Non concerné")</f>
        <v>0</v>
      </c>
      <c r="K41" s="56">
        <f>2+SUMIFS($J$42,$I$42,"Non concerné")</f>
        <v>2</v>
      </c>
      <c r="L41" s="46"/>
    </row>
    <row r="42" spans="1:13" customFormat="1" ht="52.5" customHeight="1" thickBot="1" x14ac:dyDescent="0.3">
      <c r="A42" s="60"/>
      <c r="B42" s="61" t="s">
        <v>134</v>
      </c>
      <c r="C42" s="61"/>
      <c r="D42" s="61"/>
      <c r="E42" s="61"/>
      <c r="F42" s="61"/>
      <c r="G42" s="61"/>
      <c r="H42" s="61"/>
      <c r="I42" s="45"/>
      <c r="J42" s="57" t="str">
        <f>IF(I42="Oui",2,IF(I42="En partie",1,IF(I42="Non","",IF(I42="Non concerné",-2,""))))</f>
        <v/>
      </c>
      <c r="K42" s="57"/>
      <c r="L42" s="32" t="s">
        <v>129</v>
      </c>
    </row>
    <row r="43" spans="1:13" s="2" customFormat="1" ht="19.5" customHeight="1" x14ac:dyDescent="0.25">
      <c r="A43" s="60"/>
      <c r="B43" s="62" t="s">
        <v>12</v>
      </c>
      <c r="C43" s="62"/>
      <c r="D43" s="62"/>
      <c r="E43" s="62"/>
      <c r="F43" s="62"/>
      <c r="G43" s="62"/>
      <c r="H43" s="62"/>
      <c r="I43" s="48"/>
      <c r="J43" s="56">
        <f>SUM($J$44:$J$46)-SUMIFS($J$44:$J$46,$I$44:$I$46,"Non concerné")</f>
        <v>0</v>
      </c>
      <c r="K43" s="56">
        <f>6+SUMIFS($J$44:$J$46,$I$44:$I$46,"Non concerné")</f>
        <v>6</v>
      </c>
      <c r="L43" s="46"/>
    </row>
    <row r="44" spans="1:13" customFormat="1" ht="42.75" customHeight="1" thickBot="1" x14ac:dyDescent="0.3">
      <c r="A44" s="60"/>
      <c r="B44" s="58" t="s">
        <v>102</v>
      </c>
      <c r="C44" s="59"/>
      <c r="D44" s="59"/>
      <c r="E44" s="59"/>
      <c r="F44" s="59"/>
      <c r="G44" s="59"/>
      <c r="H44" s="59"/>
      <c r="I44" s="45"/>
      <c r="J44" s="57" t="str">
        <f>IF(I44="Oui",2,IF(I44="En partie",1,IF(I44="Non","",IF(I44="Non concerné",-2,""))))</f>
        <v/>
      </c>
      <c r="K44" s="57"/>
      <c r="L44" s="32" t="s">
        <v>130</v>
      </c>
    </row>
    <row r="45" spans="1:13" customFormat="1" ht="42.75" customHeight="1" thickBot="1" x14ac:dyDescent="0.3">
      <c r="A45" s="60"/>
      <c r="B45" s="58" t="s">
        <v>103</v>
      </c>
      <c r="C45" s="59"/>
      <c r="D45" s="59"/>
      <c r="E45" s="59"/>
      <c r="F45" s="59"/>
      <c r="G45" s="59"/>
      <c r="H45" s="59"/>
      <c r="I45" s="45"/>
      <c r="J45" s="57" t="str">
        <f>IF(I45="Oui",2,IF(I45="En partie",1,IF(I45="Non","",IF(I45="Non concerné",-2,""))))</f>
        <v/>
      </c>
      <c r="K45" s="57"/>
      <c r="L45" s="32" t="s">
        <v>131</v>
      </c>
    </row>
    <row r="46" spans="1:13" customFormat="1" ht="26.25" customHeight="1" thickBot="1" x14ac:dyDescent="0.3">
      <c r="A46" s="60"/>
      <c r="B46" s="58" t="s">
        <v>135</v>
      </c>
      <c r="C46" s="59"/>
      <c r="D46" s="59"/>
      <c r="E46" s="59"/>
      <c r="F46" s="59"/>
      <c r="G46" s="59"/>
      <c r="H46" s="59"/>
      <c r="I46" s="45"/>
      <c r="J46" s="57" t="str">
        <f>IF(I46="Oui",2,IF(I46="En partie",1,IF(I46="Non","",IF(I46="Non concerné",-2,""))))</f>
        <v/>
      </c>
      <c r="K46" s="57"/>
      <c r="L46" s="32" t="s">
        <v>112</v>
      </c>
    </row>
    <row r="47" spans="1:13" ht="35.25" customHeight="1" x14ac:dyDescent="0.25">
      <c r="J47" s="50">
        <f>J7+J11+J18+J24+J31+J39+J41+J43</f>
        <v>0</v>
      </c>
      <c r="K47" s="50">
        <f>K7+K11+K18+K24+K31+K39+K41+K43</f>
        <v>64</v>
      </c>
    </row>
    <row r="48" spans="1:13" ht="35.25" customHeight="1" x14ac:dyDescent="0.25">
      <c r="A48" s="7"/>
      <c r="B48" s="3"/>
      <c r="C48" s="3"/>
      <c r="D48" s="3"/>
      <c r="E48" s="3"/>
      <c r="F48" s="3"/>
      <c r="G48" s="3"/>
      <c r="H48" s="3"/>
      <c r="J48" s="50"/>
    </row>
    <row r="49" spans="1:12" ht="35.25" customHeight="1" x14ac:dyDescent="0.25">
      <c r="A49" s="8"/>
      <c r="B49" s="3"/>
      <c r="C49" s="3"/>
      <c r="D49" s="3"/>
      <c r="E49" s="3"/>
      <c r="F49" s="3"/>
      <c r="G49" s="3"/>
      <c r="H49" s="3"/>
      <c r="J49" s="50" t="s">
        <v>71</v>
      </c>
      <c r="K49" s="51">
        <f>J47/K47</f>
        <v>0</v>
      </c>
    </row>
    <row r="50" spans="1:12" ht="35.25" customHeight="1" x14ac:dyDescent="0.25">
      <c r="A50" s="8"/>
      <c r="B50" s="3"/>
      <c r="C50" s="3"/>
      <c r="D50" s="3"/>
      <c r="E50" s="3"/>
      <c r="F50" s="3"/>
      <c r="G50" s="3"/>
      <c r="H50" s="3"/>
      <c r="J50" s="50" t="s">
        <v>72</v>
      </c>
      <c r="K50" s="51">
        <f>1-K49</f>
        <v>1</v>
      </c>
      <c r="L50" s="3"/>
    </row>
    <row r="51" spans="1:12" ht="35.25" customHeight="1" x14ac:dyDescent="0.25">
      <c r="A51" s="8"/>
      <c r="B51" s="8"/>
      <c r="C51" s="8"/>
      <c r="D51" s="8"/>
      <c r="E51" s="8"/>
      <c r="F51" s="8"/>
      <c r="G51" s="8"/>
      <c r="H51" s="6"/>
      <c r="I51" s="6"/>
      <c r="J51" s="50"/>
      <c r="K51" s="50"/>
      <c r="L51" s="6"/>
    </row>
    <row r="52" spans="1:12" ht="35.25" customHeight="1" x14ac:dyDescent="0.25">
      <c r="A52" s="8"/>
      <c r="B52" s="8"/>
      <c r="C52" s="8"/>
      <c r="D52" s="8"/>
      <c r="E52" s="8"/>
      <c r="F52" s="8"/>
      <c r="G52" s="8"/>
      <c r="H52" s="3"/>
      <c r="I52" s="3"/>
      <c r="J52" s="52"/>
      <c r="K52" s="52"/>
      <c r="L52" s="3"/>
    </row>
    <row r="53" spans="1:12" ht="35.25" customHeight="1" x14ac:dyDescent="0.25">
      <c r="A53" s="8"/>
      <c r="B53" s="8"/>
      <c r="C53" s="8"/>
      <c r="D53" s="8"/>
      <c r="E53" s="8"/>
      <c r="F53" s="8"/>
      <c r="G53" s="8"/>
      <c r="H53" s="3"/>
      <c r="I53" s="3"/>
      <c r="J53" s="52"/>
      <c r="K53" s="52"/>
      <c r="L53" s="3"/>
    </row>
  </sheetData>
  <mergeCells count="50">
    <mergeCell ref="B26:H26"/>
    <mergeCell ref="B31:H31"/>
    <mergeCell ref="B11:H11"/>
    <mergeCell ref="I5:I6"/>
    <mergeCell ref="B9:H9"/>
    <mergeCell ref="B21:H21"/>
    <mergeCell ref="B22:H22"/>
    <mergeCell ref="B20:H20"/>
    <mergeCell ref="B28:H28"/>
    <mergeCell ref="B24:H24"/>
    <mergeCell ref="B18:H18"/>
    <mergeCell ref="B19:H19"/>
    <mergeCell ref="B16:H16"/>
    <mergeCell ref="E1:I1"/>
    <mergeCell ref="A3:I3"/>
    <mergeCell ref="A5:H6"/>
    <mergeCell ref="B23:H23"/>
    <mergeCell ref="A7:A10"/>
    <mergeCell ref="A11:A17"/>
    <mergeCell ref="A18:A23"/>
    <mergeCell ref="B13:H13"/>
    <mergeCell ref="B15:H15"/>
    <mergeCell ref="B7:H7"/>
    <mergeCell ref="B8:H8"/>
    <mergeCell ref="B10:H10"/>
    <mergeCell ref="B12:H12"/>
    <mergeCell ref="B14:H14"/>
    <mergeCell ref="B17:H17"/>
    <mergeCell ref="B37:H37"/>
    <mergeCell ref="B27:H27"/>
    <mergeCell ref="B33:H33"/>
    <mergeCell ref="B34:H34"/>
    <mergeCell ref="B30:H30"/>
    <mergeCell ref="B32:H32"/>
    <mergeCell ref="B46:H46"/>
    <mergeCell ref="A24:A30"/>
    <mergeCell ref="A31:A38"/>
    <mergeCell ref="A39:A46"/>
    <mergeCell ref="B40:H40"/>
    <mergeCell ref="B41:H41"/>
    <mergeCell ref="B42:H42"/>
    <mergeCell ref="B43:H43"/>
    <mergeCell ref="B44:H44"/>
    <mergeCell ref="B35:H35"/>
    <mergeCell ref="B36:H36"/>
    <mergeCell ref="B39:H39"/>
    <mergeCell ref="B29:H29"/>
    <mergeCell ref="B25:H25"/>
    <mergeCell ref="B45:H45"/>
    <mergeCell ref="B38:H38"/>
  </mergeCells>
  <pageMargins left="0.25" right="0.25" top="0.75" bottom="0.75" header="0.3" footer="0.3"/>
  <pageSetup paperSize="9" scale="84" fitToHeight="0" orientation="portrait" r:id="rId1"/>
  <rowBreaks count="2" manualBreakCount="2">
    <brk id="23" max="8" man="1"/>
    <brk id="38"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travail!$B$10:$B$13</xm:f>
          </x14:formula1>
          <xm:sqref>I25:I30 I44:I46 I19:I23 I12:I17 I32:I38 I42 I40 I8:I10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7"/>
  <sheetViews>
    <sheetView topLeftCell="B1" workbookViewId="0">
      <selection activeCell="G46" sqref="G46"/>
    </sheetView>
  </sheetViews>
  <sheetFormatPr baseColWidth="10" defaultRowHeight="15" x14ac:dyDescent="0.25"/>
  <cols>
    <col min="2" max="2" width="17.85546875" customWidth="1"/>
  </cols>
  <sheetData>
    <row r="2" spans="2:7" ht="15.75" thickBot="1" x14ac:dyDescent="0.3">
      <c r="E2" t="s">
        <v>2</v>
      </c>
    </row>
    <row r="3" spans="2:7" thickBot="1" x14ac:dyDescent="0.4">
      <c r="D3" s="12" t="s">
        <v>29</v>
      </c>
      <c r="E3" s="12" t="str">
        <f>IF('Grille AUDIT'!I8="Non",'Grille AUDIT'!L8,IF('Grille AUDIT'!I8="En partie",'Grille AUDIT'!L8,""))</f>
        <v/>
      </c>
      <c r="F3" s="12" t="str">
        <f>IF(E3=0,"",E3)</f>
        <v/>
      </c>
      <c r="G3" s="11" t="str">
        <f>F3&amp;"
"&amp;F4&amp;"
"&amp;F5</f>
        <v xml:space="preserve">
</v>
      </c>
    </row>
    <row r="4" spans="2:7" ht="14.45" x14ac:dyDescent="0.35">
      <c r="D4" s="12" t="s">
        <v>30</v>
      </c>
      <c r="E4" s="12" t="str">
        <f>IF('Grille AUDIT'!I9="Non",'Grille AUDIT'!L9,IF('Grille AUDIT'!I9="En partie",'Grille AUDIT'!L9,""))</f>
        <v/>
      </c>
      <c r="F4" s="12" t="str">
        <f t="shared" ref="F4:F5" si="0">IF(E4=0,"",E4)</f>
        <v/>
      </c>
      <c r="G4" s="3"/>
    </row>
    <row r="5" spans="2:7" ht="14.45" x14ac:dyDescent="0.35">
      <c r="D5" s="12" t="s">
        <v>32</v>
      </c>
      <c r="E5" s="12" t="str">
        <f>IF('Grille AUDIT'!I10="Non",'Grille AUDIT'!L10,IF('Grille AUDIT'!I10="En partie",'Grille AUDIT'!L10,""))</f>
        <v/>
      </c>
      <c r="F5" s="12" t="str">
        <f t="shared" si="0"/>
        <v/>
      </c>
    </row>
    <row r="6" spans="2:7" thickBot="1" x14ac:dyDescent="0.4">
      <c r="E6" t="s">
        <v>3</v>
      </c>
    </row>
    <row r="7" spans="2:7" thickBot="1" x14ac:dyDescent="0.4">
      <c r="D7" s="12" t="s">
        <v>29</v>
      </c>
      <c r="E7" s="12" t="str">
        <f>IFERROR((IF('Grille AUDIT'!I12="Non",'Grille AUDIT'!L12,IF('Grille AUDIT'!I12="En partie",'Grille AUDIT'!L12,""))),"")</f>
        <v/>
      </c>
      <c r="F7" s="12" t="str">
        <f>IF(E7=0,"",E7)</f>
        <v/>
      </c>
      <c r="G7" s="11" t="str">
        <f>F7&amp;"
"&amp;F8&amp;"
"&amp;F9&amp;"
"&amp;F10&amp;"
"&amp;F11&amp;"
"&amp;F12</f>
        <v xml:space="preserve">
</v>
      </c>
    </row>
    <row r="8" spans="2:7" ht="14.45" x14ac:dyDescent="0.35">
      <c r="D8" s="12" t="s">
        <v>30</v>
      </c>
      <c r="E8" s="12" t="str">
        <f>IFERROR((IF('Grille AUDIT'!I13="Non",'Grille AUDIT'!L13,IF('Grille AUDIT'!I13="En partie",'Grille AUDIT'!L13,""))),"")</f>
        <v/>
      </c>
      <c r="F8" s="12" t="str">
        <f t="shared" ref="F8:F11" si="1">IF(E8=0,"",E8)</f>
        <v/>
      </c>
    </row>
    <row r="9" spans="2:7" x14ac:dyDescent="0.25">
      <c r="B9" t="s">
        <v>13</v>
      </c>
      <c r="D9" s="12" t="s">
        <v>32</v>
      </c>
      <c r="E9" s="12" t="str">
        <f>IF('Grille AUDIT'!I14="Non",'Grille AUDIT'!L14,IF('Grille AUDIT'!I14="En partie",'Grille AUDIT'!L14,""))</f>
        <v/>
      </c>
      <c r="F9" s="12" t="str">
        <f t="shared" si="1"/>
        <v/>
      </c>
    </row>
    <row r="10" spans="2:7" ht="14.45" x14ac:dyDescent="0.35">
      <c r="B10" t="s">
        <v>14</v>
      </c>
      <c r="D10" s="12" t="s">
        <v>33</v>
      </c>
      <c r="E10" s="12" t="str">
        <f>IF('Grille AUDIT'!I15="Non",'Grille AUDIT'!L15,IF('Grille AUDIT'!I15="En partie",'Grille AUDIT'!L15,""))</f>
        <v/>
      </c>
      <c r="F10" s="12" t="str">
        <f t="shared" si="1"/>
        <v/>
      </c>
    </row>
    <row r="11" spans="2:7" ht="14.45" x14ac:dyDescent="0.35">
      <c r="B11" t="s">
        <v>15</v>
      </c>
      <c r="D11" s="12" t="s">
        <v>34</v>
      </c>
      <c r="E11" s="12" t="str">
        <f>IF('Grille AUDIT'!I16="Non",'Grille AUDIT'!L16,IF('Grille AUDIT'!I16="En partie",'Grille AUDIT'!L16,""))</f>
        <v/>
      </c>
      <c r="F11" s="12" t="str">
        <f t="shared" si="1"/>
        <v/>
      </c>
    </row>
    <row r="12" spans="2:7" ht="14.45" x14ac:dyDescent="0.35">
      <c r="B12" t="s">
        <v>16</v>
      </c>
      <c r="D12" s="12" t="s">
        <v>35</v>
      </c>
      <c r="E12" s="12" t="str">
        <f>IF('Grille AUDIT'!I17="Non",'Grille AUDIT'!L17,IF('Grille AUDIT'!I17="En partie",'Grille AUDIT'!L17,""))</f>
        <v/>
      </c>
      <c r="F12" s="12" t="str">
        <f>IF(E12=0,"",E12)</f>
        <v/>
      </c>
    </row>
    <row r="13" spans="2:7" x14ac:dyDescent="0.25">
      <c r="B13" t="s">
        <v>18</v>
      </c>
    </row>
    <row r="14" spans="2:7" thickBot="1" x14ac:dyDescent="0.4">
      <c r="E14" t="s">
        <v>5</v>
      </c>
    </row>
    <row r="15" spans="2:7" thickBot="1" x14ac:dyDescent="0.4">
      <c r="D15" s="12" t="s">
        <v>29</v>
      </c>
      <c r="E15" s="12" t="str">
        <f>IF('Grille AUDIT'!I19="Non",'Grille AUDIT'!L19,IF('Grille AUDIT'!I19="En partie",'Grille AUDIT'!L19,""))</f>
        <v/>
      </c>
      <c r="F15" s="12" t="str">
        <f>IF(E15=0,"",E15)</f>
        <v/>
      </c>
      <c r="G15" s="11" t="str">
        <f>F15&amp;"
"&amp;F16&amp;"
"&amp;F17&amp;"
"&amp;F18&amp;"
"&amp;F19&amp;""</f>
        <v xml:space="preserve">
</v>
      </c>
    </row>
    <row r="16" spans="2:7" ht="14.45" x14ac:dyDescent="0.35">
      <c r="D16" s="12" t="s">
        <v>30</v>
      </c>
      <c r="E16" s="12" t="str">
        <f>IF('Grille AUDIT'!I20="Non",'Grille AUDIT'!L20,IF('Grille AUDIT'!I20="En partie",'Grille AUDIT'!L20,""))</f>
        <v/>
      </c>
      <c r="F16" s="12" t="str">
        <f t="shared" ref="F16:F19" si="2">IF(E16=0,"",E16)</f>
        <v/>
      </c>
    </row>
    <row r="17" spans="4:7" ht="14.45" x14ac:dyDescent="0.35">
      <c r="D17" s="12" t="s">
        <v>32</v>
      </c>
      <c r="E17" s="12" t="str">
        <f>IF('Grille AUDIT'!I21="Non",'Grille AUDIT'!L21,IF('Grille AUDIT'!I21="En partie",'Grille AUDIT'!L21,""))</f>
        <v/>
      </c>
      <c r="F17" s="12" t="str">
        <f t="shared" si="2"/>
        <v/>
      </c>
    </row>
    <row r="18" spans="4:7" ht="14.45" x14ac:dyDescent="0.35">
      <c r="D18" s="12" t="s">
        <v>33</v>
      </c>
      <c r="E18" s="12" t="str">
        <f>IF('Grille AUDIT'!I22="Non",'Grille AUDIT'!L22,IF('Grille AUDIT'!I22="En partie",'Grille AUDIT'!L22,""))</f>
        <v/>
      </c>
      <c r="F18" s="12" t="str">
        <f t="shared" si="2"/>
        <v/>
      </c>
    </row>
    <row r="19" spans="4:7" ht="14.45" x14ac:dyDescent="0.35">
      <c r="D19" s="12" t="s">
        <v>34</v>
      </c>
      <c r="E19" s="12" t="str">
        <f>IF('Grille AUDIT'!I23="Non",'Grille AUDIT'!L23,IF('Grille AUDIT'!I23="En partie",'Grille AUDIT'!L23,""))</f>
        <v/>
      </c>
      <c r="F19" s="12" t="str">
        <f t="shared" si="2"/>
        <v/>
      </c>
    </row>
    <row r="21" spans="4:7" ht="15.75" thickBot="1" x14ac:dyDescent="0.3">
      <c r="E21" t="s">
        <v>6</v>
      </c>
    </row>
    <row r="22" spans="4:7" thickBot="1" x14ac:dyDescent="0.4">
      <c r="D22" s="12" t="s">
        <v>29</v>
      </c>
      <c r="E22" s="12" t="str">
        <f>IF('Grille AUDIT'!I26="Non",'Grille AUDIT'!L26,IF('Grille AUDIT'!I26="En partie",'Grille AUDIT'!L26,""))</f>
        <v/>
      </c>
      <c r="F22" s="12" t="str">
        <f>IF(E22=0,"",E22)</f>
        <v/>
      </c>
      <c r="G22" s="11" t="str">
        <f>F22&amp;"
"&amp;F23&amp;"
"&amp;F24&amp;"
"&amp;F25&amp;"
"&amp;F26&amp;"
"&amp;F27</f>
        <v xml:space="preserve">
</v>
      </c>
    </row>
    <row r="23" spans="4:7" ht="14.45" x14ac:dyDescent="0.35">
      <c r="D23" s="12" t="s">
        <v>30</v>
      </c>
      <c r="E23" s="12" t="str">
        <f>IF('Grille AUDIT'!I27="Non",'Grille AUDIT'!L27,IF('Grille AUDIT'!I27="En partie",'Grille AUDIT'!L27,""))</f>
        <v/>
      </c>
      <c r="F23" s="12" t="str">
        <f t="shared" ref="F23:F26" si="3">IF(E23=0,"",E23)</f>
        <v/>
      </c>
    </row>
    <row r="24" spans="4:7" ht="14.45" x14ac:dyDescent="0.35">
      <c r="D24" s="12" t="s">
        <v>32</v>
      </c>
      <c r="E24" s="12" t="str">
        <f>IF('Grille AUDIT'!I28="Non",'Grille AUDIT'!L28,IF('Grille AUDIT'!I28="En partie",'Grille AUDIT'!L28,""))</f>
        <v/>
      </c>
      <c r="F24" s="12" t="str">
        <f>IF(E24=0,"",E24)</f>
        <v/>
      </c>
    </row>
    <row r="25" spans="4:7" ht="14.45" x14ac:dyDescent="0.35">
      <c r="D25" s="12" t="s">
        <v>33</v>
      </c>
      <c r="E25" s="12" t="str">
        <f>IF('Grille AUDIT'!I29="Non",'Grille AUDIT'!L29,IF('Grille AUDIT'!I29="En partie",'Grille AUDIT'!L29,""))</f>
        <v/>
      </c>
      <c r="F25" s="12" t="str">
        <f t="shared" si="3"/>
        <v/>
      </c>
    </row>
    <row r="26" spans="4:7" ht="14.45" x14ac:dyDescent="0.35">
      <c r="D26" s="12" t="s">
        <v>34</v>
      </c>
      <c r="E26" s="12" t="str">
        <f>IF('Grille AUDIT'!I30="Non",'Grille AUDIT'!L30,IF('Grille AUDIT'!I30="En partie",'Grille AUDIT'!L30,""))</f>
        <v/>
      </c>
      <c r="F26" s="12" t="str">
        <f t="shared" si="3"/>
        <v/>
      </c>
    </row>
    <row r="27" spans="4:7" ht="14.45" x14ac:dyDescent="0.35">
      <c r="D27" s="12" t="s">
        <v>35</v>
      </c>
      <c r="E27" s="12" t="str">
        <f>IF('Grille AUDIT'!I25="Non",'Grille AUDIT'!L25,IF('Grille AUDIT'!I25="En partie",'Grille AUDIT'!L25,""))</f>
        <v/>
      </c>
      <c r="F27" s="12" t="str">
        <f>IF(E27=0,"",E27)</f>
        <v/>
      </c>
    </row>
    <row r="29" spans="4:7" ht="15.75" thickBot="1" x14ac:dyDescent="0.3">
      <c r="E29" t="s">
        <v>8</v>
      </c>
    </row>
    <row r="30" spans="4:7" thickBot="1" x14ac:dyDescent="0.4">
      <c r="D30" s="12" t="s">
        <v>29</v>
      </c>
      <c r="E30" s="12" t="str">
        <f>IF('Grille AUDIT'!I32="Non",'Grille AUDIT'!L32,IF('Grille AUDIT'!I32="En partie",'Grille AUDIT'!L32,""))</f>
        <v/>
      </c>
      <c r="F30" s="12" t="str">
        <f>IF(E30=0,"",E30)</f>
        <v/>
      </c>
      <c r="G30" s="11" t="str">
        <f>F30&amp;"
"&amp;F31&amp;"
"&amp;F32&amp;"
"&amp;F33&amp;"
"&amp;F34&amp;"
"&amp;F35&amp;"
"&amp;F36</f>
        <v xml:space="preserve">
</v>
      </c>
    </row>
    <row r="31" spans="4:7" ht="14.45" x14ac:dyDescent="0.35">
      <c r="D31" s="12" t="s">
        <v>30</v>
      </c>
      <c r="E31" s="12" t="str">
        <f>IF('Grille AUDIT'!I33="Non",'Grille AUDIT'!L33,IF('Grille AUDIT'!I33="En partie",'Grille AUDIT'!L33,""))</f>
        <v/>
      </c>
      <c r="F31" s="12" t="str">
        <f t="shared" ref="F31:F34" si="4">IF(E31=0,"",E31)</f>
        <v/>
      </c>
    </row>
    <row r="32" spans="4:7" ht="14.45" x14ac:dyDescent="0.35">
      <c r="D32" s="12" t="s">
        <v>32</v>
      </c>
      <c r="E32" s="12" t="str">
        <f>IF('Grille AUDIT'!I34="Non",'Grille AUDIT'!L34,IF('Grille AUDIT'!I34="En partie",'Grille AUDIT'!L34,""))</f>
        <v/>
      </c>
      <c r="F32" s="12" t="str">
        <f t="shared" si="4"/>
        <v/>
      </c>
    </row>
    <row r="33" spans="4:7" ht="14.45" x14ac:dyDescent="0.35">
      <c r="D33" s="12" t="s">
        <v>33</v>
      </c>
      <c r="E33" s="12" t="str">
        <f>IF('Grille AUDIT'!I35="Non",'Grille AUDIT'!L35,IF('Grille AUDIT'!I35="En partie",'Grille AUDIT'!L35,""))</f>
        <v/>
      </c>
      <c r="F33" s="12" t="str">
        <f t="shared" si="4"/>
        <v/>
      </c>
    </row>
    <row r="34" spans="4:7" ht="14.45" x14ac:dyDescent="0.35">
      <c r="D34" s="12" t="s">
        <v>34</v>
      </c>
      <c r="E34" s="12" t="str">
        <f>IF('Grille AUDIT'!I36="Non",'Grille AUDIT'!L36,IF('Grille AUDIT'!I36="En partie",'Grille AUDIT'!L36,""))</f>
        <v/>
      </c>
      <c r="F34" s="12" t="str">
        <f t="shared" si="4"/>
        <v/>
      </c>
    </row>
    <row r="35" spans="4:7" x14ac:dyDescent="0.25">
      <c r="D35" s="12" t="s">
        <v>35</v>
      </c>
      <c r="E35" s="12" t="str">
        <f>IF('Grille AUDIT'!I37="Non",'Grille AUDIT'!L37,IF('Grille AUDIT'!I37="En partie",'Grille AUDIT'!L37,""))</f>
        <v/>
      </c>
      <c r="F35" s="12" t="str">
        <f>IF(E35=0,"",E35)</f>
        <v/>
      </c>
    </row>
    <row r="36" spans="4:7" x14ac:dyDescent="0.25">
      <c r="D36" s="12" t="s">
        <v>39</v>
      </c>
      <c r="E36" s="12" t="str">
        <f>IF('Grille AUDIT'!I38="Non",'Grille AUDIT'!L38,IF('Grille AUDIT'!I38="En partie",'Grille AUDIT'!L38,""))</f>
        <v/>
      </c>
      <c r="F36" s="12" t="str">
        <f>IF(E36=0,"",E36)</f>
        <v/>
      </c>
    </row>
    <row r="38" spans="4:7" ht="15.75" thickBot="1" x14ac:dyDescent="0.3">
      <c r="E38" t="s">
        <v>10</v>
      </c>
    </row>
    <row r="39" spans="4:7" ht="15.75" thickBot="1" x14ac:dyDescent="0.3">
      <c r="D39" s="12" t="s">
        <v>29</v>
      </c>
      <c r="E39" s="12" t="str">
        <f>IF('Grille AUDIT'!I40="Non",'Grille AUDIT'!L40,IF('Grille AUDIT'!I40="En partie",'Grille AUDIT'!L40,""))</f>
        <v/>
      </c>
      <c r="F39" s="12" t="str">
        <f>IF(E39=0,"",E39)</f>
        <v/>
      </c>
      <c r="G39" s="11" t="str">
        <f>F39</f>
        <v/>
      </c>
    </row>
    <row r="41" spans="4:7" ht="15.75" thickBot="1" x14ac:dyDescent="0.3">
      <c r="E41" t="s">
        <v>11</v>
      </c>
    </row>
    <row r="42" spans="4:7" ht="15.75" thickBot="1" x14ac:dyDescent="0.3">
      <c r="D42" s="12" t="s">
        <v>29</v>
      </c>
      <c r="E42" s="12" t="str">
        <f>IF('Grille AUDIT'!I42="Non",'Grille AUDIT'!L42,IF('Grille AUDIT'!I42="En partie",'Grille AUDIT'!L42,""))</f>
        <v/>
      </c>
      <c r="F42" s="12" t="str">
        <f>IF(E42=0,"",E42)</f>
        <v/>
      </c>
      <c r="G42" s="11" t="str">
        <f>F42</f>
        <v/>
      </c>
    </row>
    <row r="44" spans="4:7" ht="15.75" thickBot="1" x14ac:dyDescent="0.3">
      <c r="E44" t="s">
        <v>12</v>
      </c>
    </row>
    <row r="45" spans="4:7" ht="15.75" thickBot="1" x14ac:dyDescent="0.3">
      <c r="D45" s="12" t="s">
        <v>29</v>
      </c>
      <c r="E45" s="12" t="str">
        <f>IF('Grille AUDIT'!I44="Non",'Grille AUDIT'!L44,IF('Grille AUDIT'!I44="En partie",'Grille AUDIT'!L44,""))</f>
        <v/>
      </c>
      <c r="F45" s="12" t="str">
        <f>IF(E45=0,"",E45)</f>
        <v/>
      </c>
      <c r="G45" s="11" t="str">
        <f>F45&amp;"
"&amp;F46&amp;"
"&amp;F47</f>
        <v xml:space="preserve">
</v>
      </c>
    </row>
    <row r="46" spans="4:7" x14ac:dyDescent="0.25">
      <c r="D46" s="12" t="s">
        <v>30</v>
      </c>
      <c r="E46" s="12" t="str">
        <f>IF('Grille AUDIT'!I45="Non",'Grille AUDIT'!L45,IF('Grille AUDIT'!I45="En partie",'Grille AUDIT'!L45,""))</f>
        <v/>
      </c>
      <c r="F46" s="12" t="str">
        <f>IF(E46=0,"",E46)</f>
        <v/>
      </c>
    </row>
    <row r="47" spans="4:7" x14ac:dyDescent="0.25">
      <c r="D47" s="12" t="s">
        <v>32</v>
      </c>
      <c r="E47" s="12" t="str">
        <f>IF('Grille AUDIT'!I46="Non",'Grille AUDIT'!L46,IF('Grille AUDIT'!I46="En partie",'Grille AUDIT'!L46,""))</f>
        <v/>
      </c>
      <c r="F47" s="12" t="str">
        <f>IF(E47=0,"",E47)</f>
        <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view="pageBreakPreview" zoomScaleNormal="100" zoomScaleSheetLayoutView="100" workbookViewId="0">
      <selection activeCell="A8" sqref="A8:H13"/>
    </sheetView>
  </sheetViews>
  <sheetFormatPr baseColWidth="10" defaultRowHeight="15" x14ac:dyDescent="0.25"/>
  <cols>
    <col min="9" max="9" width="10.85546875" customWidth="1"/>
  </cols>
  <sheetData>
    <row r="1" spans="1:10" ht="69" customHeight="1" x14ac:dyDescent="0.25">
      <c r="A1" s="3"/>
      <c r="B1" s="16"/>
      <c r="C1" s="16"/>
      <c r="D1" s="16"/>
      <c r="E1" s="96" t="s">
        <v>40</v>
      </c>
      <c r="F1" s="96"/>
      <c r="G1" s="96"/>
      <c r="H1" s="96"/>
      <c r="I1" s="13"/>
      <c r="J1" s="3"/>
    </row>
    <row r="2" spans="1:10" x14ac:dyDescent="0.25">
      <c r="A2" s="39"/>
      <c r="B2" s="39" t="s">
        <v>31</v>
      </c>
      <c r="C2" s="39"/>
      <c r="D2" s="40">
        <f ca="1">TODAY()</f>
        <v>44393</v>
      </c>
      <c r="E2" s="39"/>
      <c r="F2" s="16"/>
      <c r="G2" s="16"/>
      <c r="H2" s="16"/>
      <c r="I2" s="3"/>
      <c r="J2" s="3"/>
    </row>
    <row r="3" spans="1:10" ht="14.45" x14ac:dyDescent="0.35">
      <c r="A3" s="39"/>
      <c r="B3" s="39"/>
      <c r="C3" s="39"/>
      <c r="D3" s="40"/>
      <c r="E3" s="39"/>
      <c r="F3" s="16"/>
      <c r="G3" s="16"/>
      <c r="H3" s="16"/>
      <c r="I3" s="3"/>
      <c r="J3" s="3"/>
    </row>
    <row r="4" spans="1:10" ht="53.45" customHeight="1" x14ac:dyDescent="0.25">
      <c r="A4" s="97" t="s">
        <v>73</v>
      </c>
      <c r="B4" s="97"/>
      <c r="C4" s="97"/>
      <c r="D4" s="97"/>
      <c r="E4" s="97"/>
      <c r="F4" s="16"/>
      <c r="G4" s="16"/>
      <c r="H4" s="16"/>
      <c r="I4" s="3"/>
      <c r="J4" s="3"/>
    </row>
    <row r="5" spans="1:10" ht="15.6" customHeight="1" x14ac:dyDescent="0.25">
      <c r="A5" s="98" t="s">
        <v>2</v>
      </c>
      <c r="B5" s="98"/>
      <c r="C5" s="98"/>
      <c r="D5" s="98"/>
      <c r="E5" s="98"/>
      <c r="F5" s="98"/>
      <c r="G5" s="98"/>
      <c r="H5" s="98"/>
      <c r="I5" s="14"/>
    </row>
    <row r="6" spans="1:10" ht="14.45" x14ac:dyDescent="0.35">
      <c r="A6" s="17"/>
      <c r="B6" s="17" t="s">
        <v>26</v>
      </c>
      <c r="C6" s="17"/>
      <c r="D6" s="17"/>
      <c r="E6" s="26">
        <f>'Grille AUDIT'!J7/'Grille AUDIT'!K7</f>
        <v>0</v>
      </c>
      <c r="F6" s="17"/>
      <c r="G6" s="17"/>
      <c r="H6" s="17"/>
    </row>
    <row r="7" spans="1:10" ht="15.75" thickBot="1" x14ac:dyDescent="0.3">
      <c r="A7" s="17"/>
      <c r="B7" s="17" t="s">
        <v>25</v>
      </c>
      <c r="C7" s="17"/>
      <c r="D7" s="17"/>
      <c r="E7" s="17"/>
      <c r="F7" s="17"/>
      <c r="G7" s="17"/>
      <c r="H7" s="17"/>
    </row>
    <row r="8" spans="1:10" ht="14.45" customHeight="1" x14ac:dyDescent="0.25">
      <c r="A8" s="78" t="str">
        <f>travail!G3</f>
        <v xml:space="preserve">
</v>
      </c>
      <c r="B8" s="79"/>
      <c r="C8" s="79"/>
      <c r="D8" s="79"/>
      <c r="E8" s="79"/>
      <c r="F8" s="79"/>
      <c r="G8" s="79"/>
      <c r="H8" s="80"/>
      <c r="I8" s="10"/>
    </row>
    <row r="9" spans="1:10" x14ac:dyDescent="0.25">
      <c r="A9" s="81"/>
      <c r="B9" s="82"/>
      <c r="C9" s="82"/>
      <c r="D9" s="82"/>
      <c r="E9" s="82"/>
      <c r="F9" s="82"/>
      <c r="G9" s="82"/>
      <c r="H9" s="83"/>
      <c r="I9" s="10"/>
    </row>
    <row r="10" spans="1:10" x14ac:dyDescent="0.25">
      <c r="A10" s="81"/>
      <c r="B10" s="82"/>
      <c r="C10" s="82"/>
      <c r="D10" s="82"/>
      <c r="E10" s="82"/>
      <c r="F10" s="82"/>
      <c r="G10" s="82"/>
      <c r="H10" s="83"/>
      <c r="I10" s="10"/>
    </row>
    <row r="11" spans="1:10" x14ac:dyDescent="0.25">
      <c r="A11" s="81"/>
      <c r="B11" s="82"/>
      <c r="C11" s="82"/>
      <c r="D11" s="82"/>
      <c r="E11" s="82"/>
      <c r="F11" s="82"/>
      <c r="G11" s="82"/>
      <c r="H11" s="83"/>
      <c r="I11" s="10"/>
    </row>
    <row r="12" spans="1:10" x14ac:dyDescent="0.25">
      <c r="A12" s="81"/>
      <c r="B12" s="82"/>
      <c r="C12" s="82"/>
      <c r="D12" s="82"/>
      <c r="E12" s="82"/>
      <c r="F12" s="82"/>
      <c r="G12" s="82"/>
      <c r="H12" s="83"/>
      <c r="I12" s="10"/>
    </row>
    <row r="13" spans="1:10" ht="15.75" thickBot="1" x14ac:dyDescent="0.3">
      <c r="A13" s="84"/>
      <c r="B13" s="85"/>
      <c r="C13" s="85"/>
      <c r="D13" s="85"/>
      <c r="E13" s="85"/>
      <c r="F13" s="85"/>
      <c r="G13" s="85"/>
      <c r="H13" s="86"/>
    </row>
    <row r="14" spans="1:10" ht="14.45" x14ac:dyDescent="0.35">
      <c r="A14" s="17"/>
      <c r="B14" s="17"/>
      <c r="C14" s="17"/>
      <c r="D14" s="17"/>
      <c r="E14" s="17"/>
      <c r="F14" s="17"/>
      <c r="G14" s="17"/>
      <c r="H14" s="17"/>
    </row>
    <row r="15" spans="1:10" ht="15.6" customHeight="1" x14ac:dyDescent="0.35">
      <c r="A15" s="98" t="s">
        <v>3</v>
      </c>
      <c r="B15" s="98"/>
      <c r="C15" s="98"/>
      <c r="D15" s="98"/>
      <c r="E15" s="98"/>
      <c r="F15" s="98"/>
      <c r="G15" s="98"/>
      <c r="H15" s="98"/>
      <c r="I15" s="14"/>
    </row>
    <row r="16" spans="1:10" ht="14.45" x14ac:dyDescent="0.35">
      <c r="A16" s="17"/>
      <c r="B16" s="17" t="s">
        <v>26</v>
      </c>
      <c r="C16" s="17"/>
      <c r="D16" s="17"/>
      <c r="E16" s="26">
        <f>'Grille AUDIT'!J11/'Grille AUDIT'!K11</f>
        <v>0</v>
      </c>
      <c r="F16" s="17"/>
      <c r="G16" s="17"/>
      <c r="H16" s="17"/>
    </row>
    <row r="17" spans="1:9" ht="15.75" thickBot="1" x14ac:dyDescent="0.3">
      <c r="A17" s="17"/>
      <c r="B17" s="17" t="s">
        <v>25</v>
      </c>
      <c r="C17" s="17"/>
      <c r="D17" s="17"/>
      <c r="E17" s="17"/>
      <c r="F17" s="17"/>
      <c r="G17" s="17"/>
      <c r="H17" s="17"/>
    </row>
    <row r="18" spans="1:9" ht="14.45" customHeight="1" x14ac:dyDescent="0.25">
      <c r="A18" s="87" t="str">
        <f>travail!G7</f>
        <v xml:space="preserve">
</v>
      </c>
      <c r="B18" s="88"/>
      <c r="C18" s="88"/>
      <c r="D18" s="88"/>
      <c r="E18" s="88"/>
      <c r="F18" s="88"/>
      <c r="G18" s="88"/>
      <c r="H18" s="89"/>
      <c r="I18" s="10"/>
    </row>
    <row r="19" spans="1:9" x14ac:dyDescent="0.25">
      <c r="A19" s="90"/>
      <c r="B19" s="91"/>
      <c r="C19" s="91"/>
      <c r="D19" s="91"/>
      <c r="E19" s="91"/>
      <c r="F19" s="91"/>
      <c r="G19" s="91"/>
      <c r="H19" s="92"/>
      <c r="I19" s="10"/>
    </row>
    <row r="20" spans="1:9" x14ac:dyDescent="0.25">
      <c r="A20" s="90"/>
      <c r="B20" s="91"/>
      <c r="C20" s="91"/>
      <c r="D20" s="91"/>
      <c r="E20" s="91"/>
      <c r="F20" s="91"/>
      <c r="G20" s="91"/>
      <c r="H20" s="92"/>
      <c r="I20" s="10"/>
    </row>
    <row r="21" spans="1:9" x14ac:dyDescent="0.25">
      <c r="A21" s="90"/>
      <c r="B21" s="91"/>
      <c r="C21" s="91"/>
      <c r="D21" s="91"/>
      <c r="E21" s="91"/>
      <c r="F21" s="91"/>
      <c r="G21" s="91"/>
      <c r="H21" s="92"/>
      <c r="I21" s="10"/>
    </row>
    <row r="22" spans="1:9" x14ac:dyDescent="0.25">
      <c r="A22" s="90"/>
      <c r="B22" s="91"/>
      <c r="C22" s="91"/>
      <c r="D22" s="91"/>
      <c r="E22" s="91"/>
      <c r="F22" s="91"/>
      <c r="G22" s="91"/>
      <c r="H22" s="92"/>
      <c r="I22" s="10"/>
    </row>
    <row r="23" spans="1:9" x14ac:dyDescent="0.25">
      <c r="A23" s="90"/>
      <c r="B23" s="91"/>
      <c r="C23" s="91"/>
      <c r="D23" s="91"/>
      <c r="E23" s="91"/>
      <c r="F23" s="91"/>
      <c r="G23" s="91"/>
      <c r="H23" s="92"/>
      <c r="I23" s="10"/>
    </row>
    <row r="24" spans="1:9" x14ac:dyDescent="0.25">
      <c r="A24" s="90"/>
      <c r="B24" s="91"/>
      <c r="C24" s="91"/>
      <c r="D24" s="91"/>
      <c r="E24" s="91"/>
      <c r="F24" s="91"/>
      <c r="G24" s="91"/>
      <c r="H24" s="92"/>
      <c r="I24" s="10"/>
    </row>
    <row r="25" spans="1:9" x14ac:dyDescent="0.25">
      <c r="A25" s="90"/>
      <c r="B25" s="91"/>
      <c r="C25" s="91"/>
      <c r="D25" s="91"/>
      <c r="E25" s="91"/>
      <c r="F25" s="91"/>
      <c r="G25" s="91"/>
      <c r="H25" s="92"/>
      <c r="I25" s="10"/>
    </row>
    <row r="26" spans="1:9" x14ac:dyDescent="0.25">
      <c r="A26" s="90"/>
      <c r="B26" s="91"/>
      <c r="C26" s="91"/>
      <c r="D26" s="91"/>
      <c r="E26" s="91"/>
      <c r="F26" s="91"/>
      <c r="G26" s="91"/>
      <c r="H26" s="92"/>
      <c r="I26" s="10"/>
    </row>
    <row r="27" spans="1:9" x14ac:dyDescent="0.25">
      <c r="A27" s="90"/>
      <c r="B27" s="91"/>
      <c r="C27" s="91"/>
      <c r="D27" s="91"/>
      <c r="E27" s="91"/>
      <c r="F27" s="91"/>
      <c r="G27" s="91"/>
      <c r="H27" s="92"/>
      <c r="I27" s="10"/>
    </row>
    <row r="28" spans="1:9" x14ac:dyDescent="0.25">
      <c r="A28" s="90"/>
      <c r="B28" s="91"/>
      <c r="C28" s="91"/>
      <c r="D28" s="91"/>
      <c r="E28" s="91"/>
      <c r="F28" s="91"/>
      <c r="G28" s="91"/>
      <c r="H28" s="92"/>
      <c r="I28" s="10"/>
    </row>
    <row r="29" spans="1:9" x14ac:dyDescent="0.25">
      <c r="A29" s="90"/>
      <c r="B29" s="91"/>
      <c r="C29" s="91"/>
      <c r="D29" s="91"/>
      <c r="E29" s="91"/>
      <c r="F29" s="91"/>
      <c r="G29" s="91"/>
      <c r="H29" s="92"/>
      <c r="I29" s="10"/>
    </row>
    <row r="30" spans="1:9" x14ac:dyDescent="0.25">
      <c r="A30" s="90"/>
      <c r="B30" s="91"/>
      <c r="C30" s="91"/>
      <c r="D30" s="91"/>
      <c r="E30" s="91"/>
      <c r="F30" s="91"/>
      <c r="G30" s="91"/>
      <c r="H30" s="92"/>
      <c r="I30" s="10"/>
    </row>
    <row r="31" spans="1:9" ht="15.75" thickBot="1" x14ac:dyDescent="0.3">
      <c r="A31" s="93"/>
      <c r="B31" s="94"/>
      <c r="C31" s="94"/>
      <c r="D31" s="94"/>
      <c r="E31" s="94"/>
      <c r="F31" s="94"/>
      <c r="G31" s="94"/>
      <c r="H31" s="95"/>
    </row>
    <row r="32" spans="1:9" x14ac:dyDescent="0.25">
      <c r="A32" s="17"/>
      <c r="B32" s="17"/>
      <c r="C32" s="17"/>
      <c r="D32" s="17"/>
      <c r="E32" s="17"/>
      <c r="F32" s="17"/>
      <c r="G32" s="17"/>
      <c r="H32" s="17"/>
    </row>
    <row r="33" spans="1:9" ht="15.6" customHeight="1" x14ac:dyDescent="0.25">
      <c r="A33" s="98" t="s">
        <v>5</v>
      </c>
      <c r="B33" s="98"/>
      <c r="C33" s="98"/>
      <c r="D33" s="98"/>
      <c r="E33" s="98"/>
      <c r="F33" s="98"/>
      <c r="G33" s="98"/>
      <c r="H33" s="98"/>
      <c r="I33" s="14"/>
    </row>
    <row r="34" spans="1:9" x14ac:dyDescent="0.25">
      <c r="A34" s="17"/>
      <c r="B34" s="17" t="s">
        <v>26</v>
      </c>
      <c r="C34" s="17"/>
      <c r="D34" s="17"/>
      <c r="E34" s="26">
        <f>'Grille AUDIT'!J18/'Grille AUDIT'!K18</f>
        <v>0</v>
      </c>
      <c r="F34" s="17"/>
      <c r="G34" s="17"/>
      <c r="H34" s="17"/>
    </row>
    <row r="35" spans="1:9" ht="15.75" thickBot="1" x14ac:dyDescent="0.3">
      <c r="A35" s="17"/>
      <c r="B35" s="17" t="s">
        <v>25</v>
      </c>
      <c r="C35" s="17"/>
      <c r="D35" s="17"/>
      <c r="E35" s="17"/>
      <c r="F35" s="17"/>
      <c r="G35" s="17"/>
      <c r="H35" s="17"/>
    </row>
    <row r="36" spans="1:9" ht="14.45" customHeight="1" x14ac:dyDescent="0.25">
      <c r="A36" s="87" t="str">
        <f>travail!G15</f>
        <v xml:space="preserve">
</v>
      </c>
      <c r="B36" s="88"/>
      <c r="C36" s="88"/>
      <c r="D36" s="88"/>
      <c r="E36" s="88"/>
      <c r="F36" s="88"/>
      <c r="G36" s="88"/>
      <c r="H36" s="89"/>
      <c r="I36" s="10"/>
    </row>
    <row r="37" spans="1:9" x14ac:dyDescent="0.25">
      <c r="A37" s="90"/>
      <c r="B37" s="91"/>
      <c r="C37" s="91"/>
      <c r="D37" s="91"/>
      <c r="E37" s="91"/>
      <c r="F37" s="91"/>
      <c r="G37" s="91"/>
      <c r="H37" s="92"/>
      <c r="I37" s="10"/>
    </row>
    <row r="38" spans="1:9" x14ac:dyDescent="0.25">
      <c r="A38" s="90"/>
      <c r="B38" s="91"/>
      <c r="C38" s="91"/>
      <c r="D38" s="91"/>
      <c r="E38" s="91"/>
      <c r="F38" s="91"/>
      <c r="G38" s="91"/>
      <c r="H38" s="92"/>
      <c r="I38" s="10"/>
    </row>
    <row r="39" spans="1:9" x14ac:dyDescent="0.25">
      <c r="A39" s="90"/>
      <c r="B39" s="91"/>
      <c r="C39" s="91"/>
      <c r="D39" s="91"/>
      <c r="E39" s="91"/>
      <c r="F39" s="91"/>
      <c r="G39" s="91"/>
      <c r="H39" s="92"/>
      <c r="I39" s="10"/>
    </row>
    <row r="40" spans="1:9" x14ac:dyDescent="0.25">
      <c r="A40" s="90"/>
      <c r="B40" s="91"/>
      <c r="C40" s="91"/>
      <c r="D40" s="91"/>
      <c r="E40" s="91"/>
      <c r="F40" s="91"/>
      <c r="G40" s="91"/>
      <c r="H40" s="92"/>
      <c r="I40" s="10"/>
    </row>
    <row r="41" spans="1:9" x14ac:dyDescent="0.25">
      <c r="A41" s="90"/>
      <c r="B41" s="91"/>
      <c r="C41" s="91"/>
      <c r="D41" s="91"/>
      <c r="E41" s="91"/>
      <c r="F41" s="91"/>
      <c r="G41" s="91"/>
      <c r="H41" s="92"/>
      <c r="I41" s="10"/>
    </row>
    <row r="42" spans="1:9" x14ac:dyDescent="0.25">
      <c r="A42" s="90"/>
      <c r="B42" s="91"/>
      <c r="C42" s="91"/>
      <c r="D42" s="91"/>
      <c r="E42" s="91"/>
      <c r="F42" s="91"/>
      <c r="G42" s="91"/>
      <c r="H42" s="92"/>
      <c r="I42" s="10"/>
    </row>
    <row r="43" spans="1:9" x14ac:dyDescent="0.25">
      <c r="A43" s="90"/>
      <c r="B43" s="91"/>
      <c r="C43" s="91"/>
      <c r="D43" s="91"/>
      <c r="E43" s="91"/>
      <c r="F43" s="91"/>
      <c r="G43" s="91"/>
      <c r="H43" s="92"/>
      <c r="I43" s="10"/>
    </row>
    <row r="44" spans="1:9" x14ac:dyDescent="0.25">
      <c r="A44" s="90"/>
      <c r="B44" s="91"/>
      <c r="C44" s="91"/>
      <c r="D44" s="91"/>
      <c r="E44" s="91"/>
      <c r="F44" s="91"/>
      <c r="G44" s="91"/>
      <c r="H44" s="92"/>
      <c r="I44" s="10"/>
    </row>
    <row r="45" spans="1:9" x14ac:dyDescent="0.25">
      <c r="A45" s="90"/>
      <c r="B45" s="91"/>
      <c r="C45" s="91"/>
      <c r="D45" s="91"/>
      <c r="E45" s="91"/>
      <c r="F45" s="91"/>
      <c r="G45" s="91"/>
      <c r="H45" s="92"/>
      <c r="I45" s="10"/>
    </row>
    <row r="46" spans="1:9" ht="15.75" thickBot="1" x14ac:dyDescent="0.3">
      <c r="A46" s="93"/>
      <c r="B46" s="94"/>
      <c r="C46" s="94"/>
      <c r="D46" s="94"/>
      <c r="E46" s="94"/>
      <c r="F46" s="94"/>
      <c r="G46" s="94"/>
      <c r="H46" s="95"/>
      <c r="I46" s="10"/>
    </row>
    <row r="47" spans="1:9" x14ac:dyDescent="0.25">
      <c r="A47" s="17"/>
      <c r="B47" s="17"/>
      <c r="C47" s="17"/>
      <c r="D47" s="17"/>
      <c r="E47" s="17"/>
      <c r="F47" s="17"/>
      <c r="G47" s="17"/>
      <c r="H47" s="17"/>
    </row>
    <row r="48" spans="1:9" x14ac:dyDescent="0.25">
      <c r="A48" s="17"/>
      <c r="B48" s="17"/>
      <c r="C48" s="17"/>
      <c r="D48" s="17"/>
      <c r="E48" s="17"/>
      <c r="F48" s="17"/>
      <c r="G48" s="17"/>
      <c r="H48" s="17"/>
    </row>
    <row r="49" spans="1:9" ht="15.6" customHeight="1" x14ac:dyDescent="0.25">
      <c r="A49" s="98" t="s">
        <v>6</v>
      </c>
      <c r="B49" s="98"/>
      <c r="C49" s="98"/>
      <c r="D49" s="98"/>
      <c r="E49" s="98"/>
      <c r="F49" s="98"/>
      <c r="G49" s="98"/>
      <c r="H49" s="98"/>
      <c r="I49" s="14"/>
    </row>
    <row r="50" spans="1:9" x14ac:dyDescent="0.25">
      <c r="A50" s="17"/>
      <c r="B50" s="17" t="s">
        <v>26</v>
      </c>
      <c r="C50" s="17"/>
      <c r="D50" s="17"/>
      <c r="E50" s="26">
        <f>'Grille AUDIT'!J24/'Grille AUDIT'!K24</f>
        <v>0</v>
      </c>
      <c r="F50" s="17"/>
      <c r="G50" s="17"/>
      <c r="H50" s="17"/>
    </row>
    <row r="51" spans="1:9" ht="15.75" thickBot="1" x14ac:dyDescent="0.3">
      <c r="A51" s="17"/>
      <c r="B51" s="17" t="s">
        <v>25</v>
      </c>
      <c r="C51" s="17"/>
      <c r="D51" s="17"/>
      <c r="E51" s="17"/>
      <c r="F51" s="17"/>
      <c r="G51" s="17"/>
      <c r="H51" s="17"/>
    </row>
    <row r="52" spans="1:9" ht="113.1" customHeight="1" x14ac:dyDescent="0.25">
      <c r="A52" s="87" t="str">
        <f>travail!G22</f>
        <v xml:space="preserve">
</v>
      </c>
      <c r="B52" s="88"/>
      <c r="C52" s="88"/>
      <c r="D52" s="88"/>
      <c r="E52" s="88"/>
      <c r="F52" s="88"/>
      <c r="G52" s="88"/>
      <c r="H52" s="89"/>
      <c r="I52" s="10"/>
    </row>
    <row r="53" spans="1:9" x14ac:dyDescent="0.25">
      <c r="A53" s="90"/>
      <c r="B53" s="91"/>
      <c r="C53" s="91"/>
      <c r="D53" s="91"/>
      <c r="E53" s="91"/>
      <c r="F53" s="91"/>
      <c r="G53" s="91"/>
      <c r="H53" s="92"/>
      <c r="I53" s="10"/>
    </row>
    <row r="54" spans="1:9" x14ac:dyDescent="0.25">
      <c r="A54" s="90"/>
      <c r="B54" s="91"/>
      <c r="C54" s="91"/>
      <c r="D54" s="91"/>
      <c r="E54" s="91"/>
      <c r="F54" s="91"/>
      <c r="G54" s="91"/>
      <c r="H54" s="92"/>
      <c r="I54" s="10"/>
    </row>
    <row r="55" spans="1:9" x14ac:dyDescent="0.25">
      <c r="A55" s="90"/>
      <c r="B55" s="91"/>
      <c r="C55" s="91"/>
      <c r="D55" s="91"/>
      <c r="E55" s="91"/>
      <c r="F55" s="91"/>
      <c r="G55" s="91"/>
      <c r="H55" s="92"/>
      <c r="I55" s="10"/>
    </row>
    <row r="56" spans="1:9" x14ac:dyDescent="0.25">
      <c r="A56" s="90"/>
      <c r="B56" s="91"/>
      <c r="C56" s="91"/>
      <c r="D56" s="91"/>
      <c r="E56" s="91"/>
      <c r="F56" s="91"/>
      <c r="G56" s="91"/>
      <c r="H56" s="92"/>
      <c r="I56" s="10"/>
    </row>
    <row r="57" spans="1:9" x14ac:dyDescent="0.25">
      <c r="A57" s="90"/>
      <c r="B57" s="91"/>
      <c r="C57" s="91"/>
      <c r="D57" s="91"/>
      <c r="E57" s="91"/>
      <c r="F57" s="91"/>
      <c r="G57" s="91"/>
      <c r="H57" s="92"/>
      <c r="I57" s="10"/>
    </row>
    <row r="58" spans="1:9" x14ac:dyDescent="0.25">
      <c r="A58" s="90"/>
      <c r="B58" s="91"/>
      <c r="C58" s="91"/>
      <c r="D58" s="91"/>
      <c r="E58" s="91"/>
      <c r="F58" s="91"/>
      <c r="G58" s="91"/>
      <c r="H58" s="92"/>
      <c r="I58" s="10"/>
    </row>
    <row r="59" spans="1:9" ht="15.6" customHeight="1" x14ac:dyDescent="0.25">
      <c r="A59" s="90"/>
      <c r="B59" s="91"/>
      <c r="C59" s="91"/>
      <c r="D59" s="91"/>
      <c r="E59" s="91"/>
      <c r="F59" s="91"/>
      <c r="G59" s="91"/>
      <c r="H59" s="92"/>
      <c r="I59" s="10"/>
    </row>
    <row r="60" spans="1:9" x14ac:dyDescent="0.25">
      <c r="A60" s="90"/>
      <c r="B60" s="91"/>
      <c r="C60" s="91"/>
      <c r="D60" s="91"/>
      <c r="E60" s="91"/>
      <c r="F60" s="91"/>
      <c r="G60" s="91"/>
      <c r="H60" s="92"/>
      <c r="I60" s="10"/>
    </row>
    <row r="61" spans="1:9" x14ac:dyDescent="0.25">
      <c r="A61" s="90"/>
      <c r="B61" s="91"/>
      <c r="C61" s="91"/>
      <c r="D61" s="91"/>
      <c r="E61" s="91"/>
      <c r="F61" s="91"/>
      <c r="G61" s="91"/>
      <c r="H61" s="92"/>
      <c r="I61" s="10"/>
    </row>
    <row r="62" spans="1:9" x14ac:dyDescent="0.25">
      <c r="A62" s="90"/>
      <c r="B62" s="91"/>
      <c r="C62" s="91"/>
      <c r="D62" s="91"/>
      <c r="E62" s="91"/>
      <c r="F62" s="91"/>
      <c r="G62" s="91"/>
      <c r="H62" s="92"/>
      <c r="I62" s="10"/>
    </row>
    <row r="63" spans="1:9" ht="15.75" thickBot="1" x14ac:dyDescent="0.3">
      <c r="A63" s="93"/>
      <c r="B63" s="94"/>
      <c r="C63" s="94"/>
      <c r="D63" s="94"/>
      <c r="E63" s="94"/>
      <c r="F63" s="94"/>
      <c r="G63" s="94"/>
      <c r="H63" s="95"/>
    </row>
    <row r="64" spans="1:9" x14ac:dyDescent="0.25">
      <c r="A64" s="17"/>
      <c r="B64" s="17"/>
      <c r="C64" s="17"/>
      <c r="D64" s="17"/>
      <c r="E64" s="17"/>
      <c r="F64" s="17"/>
      <c r="G64" s="17"/>
      <c r="H64" s="17"/>
    </row>
    <row r="65" spans="1:9" ht="15.6" customHeight="1" x14ac:dyDescent="0.25">
      <c r="A65" s="98" t="s">
        <v>8</v>
      </c>
      <c r="B65" s="98"/>
      <c r="C65" s="98"/>
      <c r="D65" s="98"/>
      <c r="E65" s="98"/>
      <c r="F65" s="98"/>
      <c r="G65" s="98"/>
      <c r="H65" s="98"/>
      <c r="I65" s="14"/>
    </row>
    <row r="66" spans="1:9" x14ac:dyDescent="0.25">
      <c r="A66" s="16"/>
      <c r="B66" s="16" t="s">
        <v>26</v>
      </c>
      <c r="C66" s="16"/>
      <c r="D66" s="16"/>
      <c r="E66" s="28">
        <f>'Grille AUDIT'!J31/'Grille AUDIT'!K31</f>
        <v>0</v>
      </c>
      <c r="F66" s="16"/>
      <c r="G66" s="16"/>
      <c r="H66" s="16"/>
    </row>
    <row r="67" spans="1:9" ht="15.75" thickBot="1" x14ac:dyDescent="0.3">
      <c r="A67" s="16"/>
      <c r="B67" s="16" t="s">
        <v>25</v>
      </c>
      <c r="C67" s="16"/>
      <c r="D67" s="16"/>
      <c r="E67" s="16"/>
      <c r="F67" s="16"/>
      <c r="G67" s="16"/>
      <c r="H67" s="16"/>
    </row>
    <row r="68" spans="1:9" ht="14.45" customHeight="1" x14ac:dyDescent="0.25">
      <c r="A68" s="87" t="str">
        <f>travail!G30</f>
        <v xml:space="preserve">
</v>
      </c>
      <c r="B68" s="88"/>
      <c r="C68" s="88"/>
      <c r="D68" s="88"/>
      <c r="E68" s="88"/>
      <c r="F68" s="88"/>
      <c r="G68" s="88"/>
      <c r="H68" s="89"/>
      <c r="I68" s="10"/>
    </row>
    <row r="69" spans="1:9" ht="28.5" customHeight="1" x14ac:dyDescent="0.25">
      <c r="A69" s="90"/>
      <c r="B69" s="91"/>
      <c r="C69" s="91"/>
      <c r="D69" s="91"/>
      <c r="E69" s="91"/>
      <c r="F69" s="91"/>
      <c r="G69" s="91"/>
      <c r="H69" s="92"/>
      <c r="I69" s="10"/>
    </row>
    <row r="70" spans="1:9" x14ac:dyDescent="0.25">
      <c r="A70" s="90"/>
      <c r="B70" s="91"/>
      <c r="C70" s="91"/>
      <c r="D70" s="91"/>
      <c r="E70" s="91"/>
      <c r="F70" s="91"/>
      <c r="G70" s="91"/>
      <c r="H70" s="92"/>
      <c r="I70" s="10"/>
    </row>
    <row r="71" spans="1:9" x14ac:dyDescent="0.25">
      <c r="A71" s="90"/>
      <c r="B71" s="91"/>
      <c r="C71" s="91"/>
      <c r="D71" s="91"/>
      <c r="E71" s="91"/>
      <c r="F71" s="91"/>
      <c r="G71" s="91"/>
      <c r="H71" s="92"/>
      <c r="I71" s="10"/>
    </row>
    <row r="72" spans="1:9" x14ac:dyDescent="0.25">
      <c r="A72" s="90"/>
      <c r="B72" s="91"/>
      <c r="C72" s="91"/>
      <c r="D72" s="91"/>
      <c r="E72" s="91"/>
      <c r="F72" s="91"/>
      <c r="G72" s="91"/>
      <c r="H72" s="92"/>
      <c r="I72" s="10"/>
    </row>
    <row r="73" spans="1:9" x14ac:dyDescent="0.25">
      <c r="A73" s="90"/>
      <c r="B73" s="91"/>
      <c r="C73" s="91"/>
      <c r="D73" s="91"/>
      <c r="E73" s="91"/>
      <c r="F73" s="91"/>
      <c r="G73" s="91"/>
      <c r="H73" s="92"/>
      <c r="I73" s="10"/>
    </row>
    <row r="74" spans="1:9" x14ac:dyDescent="0.25">
      <c r="A74" s="90"/>
      <c r="B74" s="91"/>
      <c r="C74" s="91"/>
      <c r="D74" s="91"/>
      <c r="E74" s="91"/>
      <c r="F74" s="91"/>
      <c r="G74" s="91"/>
      <c r="H74" s="92"/>
      <c r="I74" s="10"/>
    </row>
    <row r="75" spans="1:9" x14ac:dyDescent="0.25">
      <c r="A75" s="90"/>
      <c r="B75" s="91"/>
      <c r="C75" s="91"/>
      <c r="D75" s="91"/>
      <c r="E75" s="91"/>
      <c r="F75" s="91"/>
      <c r="G75" s="91"/>
      <c r="H75" s="92"/>
      <c r="I75" s="10"/>
    </row>
    <row r="76" spans="1:9" x14ac:dyDescent="0.25">
      <c r="A76" s="90"/>
      <c r="B76" s="91"/>
      <c r="C76" s="91"/>
      <c r="D76" s="91"/>
      <c r="E76" s="91"/>
      <c r="F76" s="91"/>
      <c r="G76" s="91"/>
      <c r="H76" s="92"/>
      <c r="I76" s="10"/>
    </row>
    <row r="77" spans="1:9" x14ac:dyDescent="0.25">
      <c r="A77" s="90"/>
      <c r="B77" s="91"/>
      <c r="C77" s="91"/>
      <c r="D77" s="91"/>
      <c r="E77" s="91"/>
      <c r="F77" s="91"/>
      <c r="G77" s="91"/>
      <c r="H77" s="92"/>
      <c r="I77" s="10"/>
    </row>
    <row r="78" spans="1:9" x14ac:dyDescent="0.25">
      <c r="A78" s="90"/>
      <c r="B78" s="91"/>
      <c r="C78" s="91"/>
      <c r="D78" s="91"/>
      <c r="E78" s="91"/>
      <c r="F78" s="91"/>
      <c r="G78" s="91"/>
      <c r="H78" s="92"/>
      <c r="I78" s="10"/>
    </row>
    <row r="79" spans="1:9" x14ac:dyDescent="0.25">
      <c r="A79" s="90"/>
      <c r="B79" s="91"/>
      <c r="C79" s="91"/>
      <c r="D79" s="91"/>
      <c r="E79" s="91"/>
      <c r="F79" s="91"/>
      <c r="G79" s="91"/>
      <c r="H79" s="92"/>
    </row>
    <row r="80" spans="1:9" x14ac:dyDescent="0.25">
      <c r="A80" s="90"/>
      <c r="B80" s="91"/>
      <c r="C80" s="91"/>
      <c r="D80" s="91"/>
      <c r="E80" s="91"/>
      <c r="F80" s="91"/>
      <c r="G80" s="91"/>
      <c r="H80" s="92"/>
    </row>
    <row r="81" spans="1:9" ht="15.6" customHeight="1" x14ac:dyDescent="0.25">
      <c r="A81" s="90"/>
      <c r="B81" s="91"/>
      <c r="C81" s="91"/>
      <c r="D81" s="91"/>
      <c r="E81" s="91"/>
      <c r="F81" s="91"/>
      <c r="G81" s="91"/>
      <c r="H81" s="92"/>
      <c r="I81" s="14"/>
    </row>
    <row r="82" spans="1:9" x14ac:dyDescent="0.25">
      <c r="A82" s="90"/>
      <c r="B82" s="91"/>
      <c r="C82" s="91"/>
      <c r="D82" s="91"/>
      <c r="E82" s="91"/>
      <c r="F82" s="91"/>
      <c r="G82" s="91"/>
      <c r="H82" s="92"/>
    </row>
    <row r="83" spans="1:9" x14ac:dyDescent="0.25">
      <c r="A83" s="90"/>
      <c r="B83" s="91"/>
      <c r="C83" s="91"/>
      <c r="D83" s="91"/>
      <c r="E83" s="91"/>
      <c r="F83" s="91"/>
      <c r="G83" s="91"/>
      <c r="H83" s="92"/>
    </row>
    <row r="84" spans="1:9" ht="14.45" customHeight="1" x14ac:dyDescent="0.25">
      <c r="B84" s="27"/>
      <c r="C84" s="27"/>
      <c r="D84" s="27"/>
      <c r="E84" s="27"/>
      <c r="F84" s="27"/>
      <c r="G84" s="27"/>
      <c r="H84" s="27"/>
      <c r="I84" s="10"/>
    </row>
    <row r="85" spans="1:9" ht="15.75" x14ac:dyDescent="0.25">
      <c r="A85" s="98" t="s">
        <v>10</v>
      </c>
      <c r="B85" s="98"/>
      <c r="C85" s="98"/>
      <c r="D85" s="98"/>
      <c r="E85" s="98"/>
      <c r="F85" s="98"/>
      <c r="G85" s="98"/>
      <c r="H85" s="98"/>
      <c r="I85" s="10"/>
    </row>
    <row r="86" spans="1:9" x14ac:dyDescent="0.25">
      <c r="A86" s="27"/>
      <c r="B86" s="16" t="s">
        <v>26</v>
      </c>
      <c r="C86" s="27"/>
      <c r="D86" s="27"/>
      <c r="E86" s="27"/>
      <c r="F86" s="27"/>
      <c r="G86" s="27"/>
      <c r="H86" s="27"/>
      <c r="I86" s="10"/>
    </row>
    <row r="87" spans="1:9" ht="15.75" thickBot="1" x14ac:dyDescent="0.3">
      <c r="A87" s="44"/>
      <c r="B87" s="16" t="s">
        <v>25</v>
      </c>
      <c r="C87" s="27"/>
      <c r="D87" s="27"/>
      <c r="E87" s="28">
        <f>'Grille AUDIT'!J39/'Grille AUDIT'!K39</f>
        <v>0</v>
      </c>
      <c r="F87" s="27"/>
      <c r="G87" s="27"/>
      <c r="H87" s="44"/>
      <c r="I87" s="10"/>
    </row>
    <row r="88" spans="1:9" x14ac:dyDescent="0.25">
      <c r="A88" s="87" t="str">
        <f>travail!G39</f>
        <v/>
      </c>
      <c r="B88" s="88"/>
      <c r="C88" s="88"/>
      <c r="D88" s="88"/>
      <c r="E88" s="88"/>
      <c r="F88" s="88"/>
      <c r="G88" s="88"/>
      <c r="H88" s="89"/>
      <c r="I88" s="10"/>
    </row>
    <row r="89" spans="1:9" x14ac:dyDescent="0.25">
      <c r="A89" s="90"/>
      <c r="B89" s="91"/>
      <c r="C89" s="91"/>
      <c r="D89" s="91"/>
      <c r="E89" s="91"/>
      <c r="F89" s="91"/>
      <c r="G89" s="91"/>
      <c r="H89" s="92"/>
      <c r="I89" s="10"/>
    </row>
    <row r="90" spans="1:9" x14ac:dyDescent="0.25">
      <c r="A90" s="90"/>
      <c r="B90" s="91"/>
      <c r="C90" s="91"/>
      <c r="D90" s="91"/>
      <c r="E90" s="91"/>
      <c r="F90" s="91"/>
      <c r="G90" s="91"/>
      <c r="H90" s="92"/>
      <c r="I90" s="10"/>
    </row>
    <row r="91" spans="1:9" x14ac:dyDescent="0.25">
      <c r="A91" s="90"/>
      <c r="B91" s="91"/>
      <c r="C91" s="91"/>
      <c r="D91" s="91"/>
      <c r="E91" s="91"/>
      <c r="F91" s="91"/>
      <c r="G91" s="91"/>
      <c r="H91" s="92"/>
      <c r="I91" s="10"/>
    </row>
    <row r="92" spans="1:9" x14ac:dyDescent="0.25">
      <c r="A92" s="90"/>
      <c r="B92" s="91"/>
      <c r="C92" s="91"/>
      <c r="D92" s="91"/>
      <c r="E92" s="91"/>
      <c r="F92" s="91"/>
      <c r="G92" s="91"/>
      <c r="H92" s="92"/>
      <c r="I92" s="10"/>
    </row>
    <row r="93" spans="1:9" x14ac:dyDescent="0.25">
      <c r="A93" s="90"/>
      <c r="B93" s="91"/>
      <c r="C93" s="91"/>
      <c r="D93" s="91"/>
      <c r="E93" s="91"/>
      <c r="F93" s="91"/>
      <c r="G93" s="91"/>
      <c r="H93" s="92"/>
      <c r="I93" s="10"/>
    </row>
    <row r="94" spans="1:9" ht="15.75" thickBot="1" x14ac:dyDescent="0.3">
      <c r="A94" s="93"/>
      <c r="B94" s="94"/>
      <c r="C94" s="94"/>
      <c r="D94" s="94"/>
      <c r="E94" s="94"/>
      <c r="F94" s="94"/>
      <c r="G94" s="94"/>
      <c r="H94" s="95"/>
      <c r="I94" s="10"/>
    </row>
    <row r="95" spans="1:9" x14ac:dyDescent="0.25">
      <c r="A95" s="17"/>
      <c r="B95" s="17"/>
      <c r="C95" s="17"/>
      <c r="D95" s="17"/>
      <c r="E95" s="17"/>
      <c r="F95" s="17"/>
      <c r="G95" s="17"/>
      <c r="H95" s="17"/>
    </row>
    <row r="96" spans="1:9" x14ac:dyDescent="0.25">
      <c r="A96" s="17"/>
      <c r="B96" s="17"/>
      <c r="C96" s="17"/>
      <c r="D96" s="17"/>
      <c r="E96" s="17"/>
      <c r="F96" s="17"/>
      <c r="G96" s="17"/>
      <c r="H96" s="17"/>
    </row>
    <row r="97" spans="1:9" ht="15.6" customHeight="1" x14ac:dyDescent="0.25">
      <c r="A97" s="98" t="s">
        <v>111</v>
      </c>
      <c r="B97" s="98"/>
      <c r="C97" s="98"/>
      <c r="D97" s="98"/>
      <c r="E97" s="98"/>
      <c r="F97" s="98"/>
      <c r="G97" s="98"/>
      <c r="H97" s="98"/>
      <c r="I97" s="14"/>
    </row>
    <row r="98" spans="1:9" x14ac:dyDescent="0.25">
      <c r="A98" s="17"/>
      <c r="B98" s="17" t="s">
        <v>26</v>
      </c>
      <c r="C98" s="17"/>
      <c r="D98" s="17"/>
      <c r="E98" s="26">
        <f>'Grille AUDIT'!J41/'Grille AUDIT'!K41</f>
        <v>0</v>
      </c>
      <c r="F98" s="17"/>
      <c r="G98" s="17"/>
      <c r="H98" s="17"/>
    </row>
    <row r="99" spans="1:9" ht="15.75" thickBot="1" x14ac:dyDescent="0.3">
      <c r="A99" s="17"/>
      <c r="B99" s="17" t="s">
        <v>25</v>
      </c>
      <c r="C99" s="17"/>
      <c r="D99" s="17"/>
      <c r="E99" s="17"/>
      <c r="F99" s="17"/>
      <c r="G99" s="17"/>
      <c r="H99" s="17"/>
    </row>
    <row r="100" spans="1:9" x14ac:dyDescent="0.25">
      <c r="A100" s="87" t="str">
        <f>travail!E42</f>
        <v/>
      </c>
      <c r="B100" s="88"/>
      <c r="C100" s="88"/>
      <c r="D100" s="88"/>
      <c r="E100" s="88"/>
      <c r="F100" s="88"/>
      <c r="G100" s="88"/>
      <c r="H100" s="89"/>
      <c r="I100" s="10"/>
    </row>
    <row r="101" spans="1:9" x14ac:dyDescent="0.25">
      <c r="A101" s="90"/>
      <c r="B101" s="91"/>
      <c r="C101" s="91"/>
      <c r="D101" s="91"/>
      <c r="E101" s="91"/>
      <c r="F101" s="91"/>
      <c r="G101" s="91"/>
      <c r="H101" s="92"/>
      <c r="I101" s="10"/>
    </row>
    <row r="102" spans="1:9" x14ac:dyDescent="0.25">
      <c r="A102" s="90"/>
      <c r="B102" s="91"/>
      <c r="C102" s="91"/>
      <c r="D102" s="91"/>
      <c r="E102" s="91"/>
      <c r="F102" s="91"/>
      <c r="G102" s="91"/>
      <c r="H102" s="92"/>
      <c r="I102" s="10"/>
    </row>
    <row r="103" spans="1:9" x14ac:dyDescent="0.25">
      <c r="A103" s="90"/>
      <c r="B103" s="91"/>
      <c r="C103" s="91"/>
      <c r="D103" s="91"/>
      <c r="E103" s="91"/>
      <c r="F103" s="91"/>
      <c r="G103" s="91"/>
      <c r="H103" s="92"/>
      <c r="I103" s="10"/>
    </row>
    <row r="104" spans="1:9" x14ac:dyDescent="0.25">
      <c r="A104" s="90"/>
      <c r="B104" s="91"/>
      <c r="C104" s="91"/>
      <c r="D104" s="91"/>
      <c r="E104" s="91"/>
      <c r="F104" s="91"/>
      <c r="G104" s="91"/>
      <c r="H104" s="92"/>
      <c r="I104" s="10"/>
    </row>
    <row r="105" spans="1:9" x14ac:dyDescent="0.25">
      <c r="A105" s="90"/>
      <c r="B105" s="91"/>
      <c r="C105" s="91"/>
      <c r="D105" s="91"/>
      <c r="E105" s="91"/>
      <c r="F105" s="91"/>
      <c r="G105" s="91"/>
      <c r="H105" s="92"/>
      <c r="I105" s="10"/>
    </row>
    <row r="106" spans="1:9" x14ac:dyDescent="0.25">
      <c r="A106" s="90"/>
      <c r="B106" s="91"/>
      <c r="C106" s="91"/>
      <c r="D106" s="91"/>
      <c r="E106" s="91"/>
      <c r="F106" s="91"/>
      <c r="G106" s="91"/>
      <c r="H106" s="92"/>
      <c r="I106" s="10"/>
    </row>
    <row r="107" spans="1:9" x14ac:dyDescent="0.25">
      <c r="A107" s="90"/>
      <c r="B107" s="91"/>
      <c r="C107" s="91"/>
      <c r="D107" s="91"/>
      <c r="E107" s="91"/>
      <c r="F107" s="91"/>
      <c r="G107" s="91"/>
      <c r="H107" s="92"/>
      <c r="I107" s="10"/>
    </row>
    <row r="108" spans="1:9" x14ac:dyDescent="0.25">
      <c r="A108" s="90"/>
      <c r="B108" s="91"/>
      <c r="C108" s="91"/>
      <c r="D108" s="91"/>
      <c r="E108" s="91"/>
      <c r="F108" s="91"/>
      <c r="G108" s="91"/>
      <c r="H108" s="92"/>
      <c r="I108" s="10"/>
    </row>
    <row r="109" spans="1:9" x14ac:dyDescent="0.25">
      <c r="A109" s="90"/>
      <c r="B109" s="91"/>
      <c r="C109" s="91"/>
      <c r="D109" s="91"/>
      <c r="E109" s="91"/>
      <c r="F109" s="91"/>
      <c r="G109" s="91"/>
      <c r="H109" s="92"/>
      <c r="I109" s="10"/>
    </row>
    <row r="110" spans="1:9" x14ac:dyDescent="0.25">
      <c r="A110" s="90"/>
      <c r="B110" s="91"/>
      <c r="C110" s="91"/>
      <c r="D110" s="91"/>
      <c r="E110" s="91"/>
      <c r="F110" s="91"/>
      <c r="G110" s="91"/>
      <c r="H110" s="92"/>
      <c r="I110" s="10"/>
    </row>
    <row r="111" spans="1:9" ht="15.75" thickBot="1" x14ac:dyDescent="0.3">
      <c r="A111" s="93"/>
      <c r="B111" s="94"/>
      <c r="C111" s="94"/>
      <c r="D111" s="94"/>
      <c r="E111" s="94"/>
      <c r="F111" s="94"/>
      <c r="G111" s="94"/>
      <c r="H111" s="95"/>
    </row>
    <row r="112" spans="1:9" x14ac:dyDescent="0.25">
      <c r="A112" s="17"/>
      <c r="B112" s="17"/>
      <c r="C112" s="17"/>
      <c r="D112" s="17"/>
      <c r="E112" s="17"/>
      <c r="F112" s="17"/>
      <c r="G112" s="17"/>
      <c r="H112" s="17"/>
    </row>
    <row r="113" spans="1:9" ht="15.6" customHeight="1" x14ac:dyDescent="0.25">
      <c r="A113" s="98" t="s">
        <v>12</v>
      </c>
      <c r="B113" s="98"/>
      <c r="C113" s="98"/>
      <c r="D113" s="98"/>
      <c r="E113" s="98"/>
      <c r="F113" s="98"/>
      <c r="G113" s="98"/>
      <c r="H113" s="98"/>
      <c r="I113" s="14"/>
    </row>
    <row r="114" spans="1:9" x14ac:dyDescent="0.25">
      <c r="A114" s="17"/>
      <c r="B114" s="17" t="s">
        <v>26</v>
      </c>
      <c r="C114" s="17"/>
      <c r="D114" s="17"/>
      <c r="E114" s="26">
        <f>'Grille AUDIT'!J43/'Grille AUDIT'!K43</f>
        <v>0</v>
      </c>
      <c r="F114" s="17"/>
      <c r="G114" s="17"/>
      <c r="H114" s="17"/>
    </row>
    <row r="115" spans="1:9" ht="15.75" thickBot="1" x14ac:dyDescent="0.3">
      <c r="A115" s="17"/>
      <c r="B115" s="17" t="s">
        <v>25</v>
      </c>
      <c r="C115" s="17"/>
      <c r="D115" s="17"/>
      <c r="E115" s="17"/>
      <c r="F115" s="17"/>
      <c r="G115" s="17"/>
      <c r="H115" s="17"/>
    </row>
    <row r="116" spans="1:9" ht="14.45" customHeight="1" x14ac:dyDescent="0.25">
      <c r="A116" s="87" t="str">
        <f>travail!G45</f>
        <v xml:space="preserve">
</v>
      </c>
      <c r="B116" s="88"/>
      <c r="C116" s="88"/>
      <c r="D116" s="88"/>
      <c r="E116" s="88"/>
      <c r="F116" s="88"/>
      <c r="G116" s="88"/>
      <c r="H116" s="89"/>
      <c r="I116" s="10"/>
    </row>
    <row r="117" spans="1:9" x14ac:dyDescent="0.25">
      <c r="A117" s="90"/>
      <c r="B117" s="91"/>
      <c r="C117" s="91"/>
      <c r="D117" s="91"/>
      <c r="E117" s="91"/>
      <c r="F117" s="91"/>
      <c r="G117" s="91"/>
      <c r="H117" s="92"/>
      <c r="I117" s="10"/>
    </row>
    <row r="118" spans="1:9" x14ac:dyDescent="0.25">
      <c r="A118" s="90"/>
      <c r="B118" s="91"/>
      <c r="C118" s="91"/>
      <c r="D118" s="91"/>
      <c r="E118" s="91"/>
      <c r="F118" s="91"/>
      <c r="G118" s="91"/>
      <c r="H118" s="92"/>
      <c r="I118" s="10"/>
    </row>
    <row r="119" spans="1:9" x14ac:dyDescent="0.25">
      <c r="A119" s="90"/>
      <c r="B119" s="91"/>
      <c r="C119" s="91"/>
      <c r="D119" s="91"/>
      <c r="E119" s="91"/>
      <c r="F119" s="91"/>
      <c r="G119" s="91"/>
      <c r="H119" s="92"/>
      <c r="I119" s="10"/>
    </row>
    <row r="120" spans="1:9" x14ac:dyDescent="0.25">
      <c r="A120" s="90"/>
      <c r="B120" s="91"/>
      <c r="C120" s="91"/>
      <c r="D120" s="91"/>
      <c r="E120" s="91"/>
      <c r="F120" s="91"/>
      <c r="G120" s="91"/>
      <c r="H120" s="92"/>
      <c r="I120" s="10"/>
    </row>
    <row r="121" spans="1:9" x14ac:dyDescent="0.25">
      <c r="A121" s="90"/>
      <c r="B121" s="91"/>
      <c r="C121" s="91"/>
      <c r="D121" s="91"/>
      <c r="E121" s="91"/>
      <c r="F121" s="91"/>
      <c r="G121" s="91"/>
      <c r="H121" s="92"/>
      <c r="I121" s="10"/>
    </row>
    <row r="122" spans="1:9" x14ac:dyDescent="0.25">
      <c r="A122" s="90"/>
      <c r="B122" s="91"/>
      <c r="C122" s="91"/>
      <c r="D122" s="91"/>
      <c r="E122" s="91"/>
      <c r="F122" s="91"/>
      <c r="G122" s="91"/>
      <c r="H122" s="92"/>
      <c r="I122" s="10"/>
    </row>
    <row r="123" spans="1:9" x14ac:dyDescent="0.25">
      <c r="A123" s="90"/>
      <c r="B123" s="91"/>
      <c r="C123" s="91"/>
      <c r="D123" s="91"/>
      <c r="E123" s="91"/>
      <c r="F123" s="91"/>
      <c r="G123" s="91"/>
      <c r="H123" s="92"/>
      <c r="I123" s="10"/>
    </row>
    <row r="124" spans="1:9" x14ac:dyDescent="0.25">
      <c r="A124" s="90"/>
      <c r="B124" s="91"/>
      <c r="C124" s="91"/>
      <c r="D124" s="91"/>
      <c r="E124" s="91"/>
      <c r="F124" s="91"/>
      <c r="G124" s="91"/>
      <c r="H124" s="92"/>
      <c r="I124" s="10"/>
    </row>
    <row r="125" spans="1:9" x14ac:dyDescent="0.25">
      <c r="A125" s="90"/>
      <c r="B125" s="91"/>
      <c r="C125" s="91"/>
      <c r="D125" s="91"/>
      <c r="E125" s="91"/>
      <c r="F125" s="91"/>
      <c r="G125" s="91"/>
      <c r="H125" s="92"/>
      <c r="I125" s="10"/>
    </row>
    <row r="126" spans="1:9" ht="15.75" thickBot="1" x14ac:dyDescent="0.3">
      <c r="A126" s="93"/>
      <c r="B126" s="94"/>
      <c r="C126" s="94"/>
      <c r="D126" s="94"/>
      <c r="E126" s="94"/>
      <c r="F126" s="94"/>
      <c r="G126" s="94"/>
      <c r="H126" s="95"/>
      <c r="I126" s="10"/>
    </row>
    <row r="127" spans="1:9" x14ac:dyDescent="0.25">
      <c r="A127" s="17"/>
      <c r="B127" s="17"/>
      <c r="C127" s="17"/>
      <c r="D127" s="17"/>
      <c r="E127" s="17"/>
      <c r="F127" s="17"/>
      <c r="G127" s="17"/>
      <c r="H127" s="17"/>
    </row>
    <row r="128" spans="1:9" ht="40.5" customHeight="1" x14ac:dyDescent="0.25">
      <c r="A128" s="105" t="s">
        <v>90</v>
      </c>
      <c r="B128" s="106"/>
      <c r="C128" s="106"/>
      <c r="D128" s="106"/>
      <c r="E128" s="106"/>
      <c r="F128" s="106"/>
      <c r="G128" s="106"/>
      <c r="H128" s="106"/>
    </row>
    <row r="129" spans="1:8" ht="15" customHeight="1" x14ac:dyDescent="0.25">
      <c r="A129" s="42"/>
      <c r="B129" s="43"/>
      <c r="C129" s="43"/>
      <c r="D129" s="43"/>
      <c r="E129" s="43"/>
      <c r="F129" s="43"/>
      <c r="G129" s="43"/>
      <c r="H129" s="43"/>
    </row>
    <row r="130" spans="1:8" ht="15.75" x14ac:dyDescent="0.25">
      <c r="A130" s="33" t="s">
        <v>58</v>
      </c>
      <c r="B130" s="107" t="s">
        <v>42</v>
      </c>
      <c r="C130" s="107"/>
      <c r="D130" s="108"/>
      <c r="E130" s="41" t="s">
        <v>28</v>
      </c>
      <c r="F130" s="41"/>
      <c r="G130" s="41"/>
      <c r="H130" s="41"/>
    </row>
    <row r="131" spans="1:8" ht="63" customHeight="1" x14ac:dyDescent="0.25">
      <c r="A131" s="34" t="s">
        <v>22</v>
      </c>
      <c r="B131" s="99" t="s">
        <v>57</v>
      </c>
      <c r="C131" s="100"/>
      <c r="D131" s="101"/>
      <c r="E131" s="102" t="s">
        <v>27</v>
      </c>
      <c r="F131" s="103"/>
      <c r="G131" s="103"/>
      <c r="H131" s="104"/>
    </row>
    <row r="132" spans="1:8" ht="45" x14ac:dyDescent="0.25">
      <c r="A132" s="35" t="s">
        <v>61</v>
      </c>
      <c r="B132" s="99" t="s">
        <v>56</v>
      </c>
      <c r="C132" s="100"/>
      <c r="D132" s="101"/>
      <c r="E132" s="102" t="s">
        <v>17</v>
      </c>
      <c r="F132" s="103"/>
      <c r="G132" s="103"/>
      <c r="H132" s="104"/>
    </row>
    <row r="133" spans="1:8" ht="45" x14ac:dyDescent="0.25">
      <c r="A133" s="35" t="s">
        <v>87</v>
      </c>
      <c r="B133" s="99" t="s">
        <v>55</v>
      </c>
      <c r="C133" s="100"/>
      <c r="D133" s="101"/>
      <c r="E133" s="102" t="s">
        <v>54</v>
      </c>
      <c r="F133" s="103"/>
      <c r="G133" s="103"/>
      <c r="H133" s="104"/>
    </row>
    <row r="134" spans="1:8" ht="40.5" customHeight="1" x14ac:dyDescent="0.25">
      <c r="A134" s="35" t="s">
        <v>21</v>
      </c>
      <c r="B134" s="99" t="s">
        <v>62</v>
      </c>
      <c r="C134" s="100"/>
      <c r="D134" s="101"/>
      <c r="E134" s="102" t="s">
        <v>20</v>
      </c>
      <c r="F134" s="103"/>
      <c r="G134" s="103"/>
      <c r="H134" s="104"/>
    </row>
    <row r="135" spans="1:8" ht="51" customHeight="1" x14ac:dyDescent="0.25">
      <c r="A135" s="35" t="s">
        <v>21</v>
      </c>
      <c r="B135" s="99" t="s">
        <v>89</v>
      </c>
      <c r="C135" s="100"/>
      <c r="D135" s="101"/>
      <c r="E135" s="102" t="s">
        <v>19</v>
      </c>
      <c r="F135" s="103"/>
      <c r="G135" s="103"/>
      <c r="H135" s="104"/>
    </row>
    <row r="136" spans="1:8" ht="36.75" customHeight="1" x14ac:dyDescent="0.25">
      <c r="A136" s="35" t="s">
        <v>37</v>
      </c>
      <c r="B136" s="99" t="s">
        <v>52</v>
      </c>
      <c r="C136" s="100"/>
      <c r="D136" s="101"/>
      <c r="E136" s="102" t="s">
        <v>38</v>
      </c>
      <c r="F136" s="103"/>
      <c r="G136" s="103"/>
      <c r="H136" s="104"/>
    </row>
    <row r="137" spans="1:8" ht="50.25" customHeight="1" x14ac:dyDescent="0.25">
      <c r="A137" s="35" t="s">
        <v>48</v>
      </c>
      <c r="B137" s="99" t="s">
        <v>50</v>
      </c>
      <c r="C137" s="100"/>
      <c r="D137" s="101"/>
      <c r="E137" s="102" t="s">
        <v>47</v>
      </c>
      <c r="F137" s="103"/>
      <c r="G137" s="103"/>
      <c r="H137" s="104"/>
    </row>
    <row r="138" spans="1:8" ht="69.75" customHeight="1" x14ac:dyDescent="0.25">
      <c r="A138" s="35" t="s">
        <v>48</v>
      </c>
      <c r="B138" s="99" t="s">
        <v>51</v>
      </c>
      <c r="C138" s="100"/>
      <c r="D138" s="101"/>
      <c r="E138" s="102" t="s">
        <v>49</v>
      </c>
      <c r="F138" s="103"/>
      <c r="G138" s="103"/>
      <c r="H138" s="104"/>
    </row>
    <row r="139" spans="1:8" ht="85.5" customHeight="1" x14ac:dyDescent="0.25">
      <c r="A139" s="34" t="s">
        <v>37</v>
      </c>
      <c r="B139" s="99" t="s">
        <v>60</v>
      </c>
      <c r="C139" s="100"/>
      <c r="D139" s="101"/>
      <c r="E139" s="102" t="s">
        <v>59</v>
      </c>
      <c r="F139" s="103"/>
      <c r="G139" s="103"/>
      <c r="H139" s="104"/>
    </row>
    <row r="140" spans="1:8" ht="150.75" customHeight="1" x14ac:dyDescent="0.25">
      <c r="A140" s="36" t="s">
        <v>22</v>
      </c>
      <c r="B140" s="99" t="s">
        <v>88</v>
      </c>
      <c r="C140" s="100"/>
      <c r="D140" s="101"/>
      <c r="E140" s="102" t="s">
        <v>45</v>
      </c>
      <c r="F140" s="103"/>
      <c r="G140" s="103"/>
      <c r="H140" s="104"/>
    </row>
  </sheetData>
  <mergeCells count="40">
    <mergeCell ref="E140:H140"/>
    <mergeCell ref="B140:D140"/>
    <mergeCell ref="B138:D138"/>
    <mergeCell ref="B139:D139"/>
    <mergeCell ref="A128:H128"/>
    <mergeCell ref="E136:H136"/>
    <mergeCell ref="E137:H137"/>
    <mergeCell ref="E138:H138"/>
    <mergeCell ref="E139:H139"/>
    <mergeCell ref="B130:D130"/>
    <mergeCell ref="B131:D131"/>
    <mergeCell ref="B132:D132"/>
    <mergeCell ref="B133:D133"/>
    <mergeCell ref="B134:D134"/>
    <mergeCell ref="A15:H15"/>
    <mergeCell ref="A33:H33"/>
    <mergeCell ref="B135:D135"/>
    <mergeCell ref="B136:D136"/>
    <mergeCell ref="B137:D137"/>
    <mergeCell ref="E131:H131"/>
    <mergeCell ref="E132:H132"/>
    <mergeCell ref="E133:H133"/>
    <mergeCell ref="E134:H134"/>
    <mergeCell ref="E135:H135"/>
    <mergeCell ref="A8:H13"/>
    <mergeCell ref="A68:H83"/>
    <mergeCell ref="A18:H31"/>
    <mergeCell ref="E1:H1"/>
    <mergeCell ref="A116:H126"/>
    <mergeCell ref="A88:H94"/>
    <mergeCell ref="A4:E4"/>
    <mergeCell ref="A36:H46"/>
    <mergeCell ref="A52:H63"/>
    <mergeCell ref="A100:H111"/>
    <mergeCell ref="A49:H49"/>
    <mergeCell ref="A65:H65"/>
    <mergeCell ref="A85:H85"/>
    <mergeCell ref="A97:H97"/>
    <mergeCell ref="A113:H113"/>
    <mergeCell ref="A5:H5"/>
  </mergeCells>
  <conditionalFormatting sqref="E6 E16 E34 E50 E66 E87 E98 E114">
    <cfRule type="iconSet" priority="1">
      <iconSet>
        <cfvo type="percent" val="0"/>
        <cfvo type="num" val="0.5"/>
        <cfvo type="num" val="0.8"/>
      </iconSet>
    </cfRule>
  </conditionalFormatting>
  <hyperlinks>
    <hyperlink ref="E135" r:id="rId1"/>
    <hyperlink ref="E137" r:id="rId2"/>
    <hyperlink ref="E138" r:id="rId3"/>
    <hyperlink ref="E136" r:id="rId4" location="paragraph_41597"/>
    <hyperlink ref="E134" r:id="rId5"/>
    <hyperlink ref="E131" r:id="rId6"/>
    <hyperlink ref="E139" r:id="rId7"/>
    <hyperlink ref="E132" r:id="rId8"/>
    <hyperlink ref="E140" r:id="rId9"/>
  </hyperlinks>
  <pageMargins left="0.7" right="0.7" top="0.75" bottom="0.75" header="0.3" footer="0.3"/>
  <pageSetup paperSize="9" scale="89" orientation="portrait" r:id="rId10"/>
  <headerFooter>
    <oddFooter>&amp;LAudit KCl inj_Omédit Grand Est&amp;Rjuillet 2021</oddFooter>
  </headerFooter>
  <rowBreaks count="3" manualBreakCount="3">
    <brk id="47" max="7" man="1"/>
    <brk id="95" max="16383" man="1"/>
    <brk id="127" max="7" man="1"/>
  </rowBreaks>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zoomScale="70" zoomScaleNormal="70" workbookViewId="0">
      <selection activeCell="B1" sqref="B1"/>
    </sheetView>
  </sheetViews>
  <sheetFormatPr baseColWidth="10" defaultRowHeight="15" x14ac:dyDescent="0.25"/>
  <cols>
    <col min="2" max="2" width="25" bestFit="1" customWidth="1"/>
    <col min="3" max="3" width="80.42578125" customWidth="1"/>
    <col min="4" max="4" width="89" customWidth="1"/>
  </cols>
  <sheetData>
    <row r="2" spans="2:4" ht="14.45" x14ac:dyDescent="0.35">
      <c r="B2" s="25" t="s">
        <v>63</v>
      </c>
    </row>
    <row r="4" spans="2:4" ht="15.6" x14ac:dyDescent="0.35">
      <c r="B4" s="2" t="s">
        <v>58</v>
      </c>
      <c r="C4" s="2" t="s">
        <v>42</v>
      </c>
      <c r="D4" s="2" t="s">
        <v>28</v>
      </c>
    </row>
    <row r="5" spans="2:4" ht="45" x14ac:dyDescent="0.25">
      <c r="B5" s="1" t="s">
        <v>22</v>
      </c>
      <c r="C5" s="9" t="s">
        <v>57</v>
      </c>
      <c r="D5" s="24" t="s">
        <v>27</v>
      </c>
    </row>
    <row r="6" spans="2:4" x14ac:dyDescent="0.25">
      <c r="B6" s="9" t="s">
        <v>61</v>
      </c>
      <c r="C6" s="9" t="s">
        <v>56</v>
      </c>
      <c r="D6" s="24" t="s">
        <v>17</v>
      </c>
    </row>
    <row r="7" spans="2:4" ht="30" x14ac:dyDescent="0.25">
      <c r="B7" s="9" t="s">
        <v>87</v>
      </c>
      <c r="C7" s="9" t="s">
        <v>55</v>
      </c>
      <c r="D7" s="24" t="s">
        <v>54</v>
      </c>
    </row>
    <row r="8" spans="2:4" x14ac:dyDescent="0.25">
      <c r="B8" s="9" t="s">
        <v>21</v>
      </c>
      <c r="C8" s="9" t="s">
        <v>62</v>
      </c>
      <c r="D8" s="24" t="s">
        <v>20</v>
      </c>
    </row>
    <row r="9" spans="2:4" ht="30" x14ac:dyDescent="0.25">
      <c r="B9" s="9" t="s">
        <v>21</v>
      </c>
      <c r="C9" s="9" t="s">
        <v>53</v>
      </c>
      <c r="D9" s="24" t="s">
        <v>19</v>
      </c>
    </row>
    <row r="10" spans="2:4" ht="30" x14ac:dyDescent="0.25">
      <c r="B10" s="9" t="s">
        <v>37</v>
      </c>
      <c r="C10" s="9" t="s">
        <v>52</v>
      </c>
      <c r="D10" s="24" t="s">
        <v>38</v>
      </c>
    </row>
    <row r="11" spans="2:4" ht="39.75" customHeight="1" x14ac:dyDescent="0.35">
      <c r="B11" s="9" t="s">
        <v>48</v>
      </c>
      <c r="C11" s="9" t="s">
        <v>50</v>
      </c>
      <c r="D11" s="24" t="s">
        <v>47</v>
      </c>
    </row>
    <row r="12" spans="2:4" ht="39.75" customHeight="1" x14ac:dyDescent="0.35">
      <c r="B12" s="9" t="s">
        <v>48</v>
      </c>
      <c r="C12" s="9" t="s">
        <v>51</v>
      </c>
      <c r="D12" s="24" t="s">
        <v>49</v>
      </c>
    </row>
    <row r="13" spans="2:4" ht="60" customHeight="1" x14ac:dyDescent="0.25">
      <c r="B13" s="1" t="s">
        <v>37</v>
      </c>
      <c r="C13" s="9" t="s">
        <v>60</v>
      </c>
      <c r="D13" s="24" t="s">
        <v>59</v>
      </c>
    </row>
    <row r="14" spans="2:4" ht="92.25" customHeight="1" x14ac:dyDescent="0.25">
      <c r="B14" s="1" t="s">
        <v>22</v>
      </c>
      <c r="C14" s="9" t="s">
        <v>68</v>
      </c>
      <c r="D14" s="24" t="s">
        <v>45</v>
      </c>
    </row>
  </sheetData>
  <hyperlinks>
    <hyperlink ref="D9" r:id="rId1"/>
    <hyperlink ref="D11" r:id="rId2"/>
    <hyperlink ref="D12" r:id="rId3"/>
    <hyperlink ref="D10" r:id="rId4" location="paragraph_41597"/>
    <hyperlink ref="D8" r:id="rId5"/>
    <hyperlink ref="D5" r:id="rId6"/>
    <hyperlink ref="D13" r:id="rId7"/>
    <hyperlink ref="D6" r:id="rId8"/>
    <hyperlink ref="D14" r:id="rId9"/>
  </hyperlinks>
  <pageMargins left="0.7" right="0.7" top="0.75" bottom="0.75" header="0.3" footer="0.3"/>
  <pageSetup paperSize="9" scale="69" orientation="landscape" r:id="rId10"/>
  <tableParts count="1">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Grille AUDIT</vt:lpstr>
      <vt:lpstr>travail</vt:lpstr>
      <vt:lpstr>RESULTATS</vt:lpstr>
      <vt:lpstr>Bibliographie</vt:lpstr>
      <vt:lpstr>'Grille AUDIT'!Zone_d_impression</vt:lpstr>
      <vt:lpstr>RESULTATS!Zone_d_impression</vt:lpstr>
    </vt:vector>
  </TitlesOfParts>
  <Company>Ministères Chargés des Affaires Sociales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LE QUINIO, Pierre</cp:lastModifiedBy>
  <cp:revision/>
  <cp:lastPrinted>2021-07-09T15:17:57Z</cp:lastPrinted>
  <dcterms:created xsi:type="dcterms:W3CDTF">2016-09-15T08:50:56Z</dcterms:created>
  <dcterms:modified xsi:type="dcterms:W3CDTF">2021-07-16T15:52:20Z</dcterms:modified>
</cp:coreProperties>
</file>