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055" tabRatio="764" activeTab="0"/>
  </bookViews>
  <sheets>
    <sheet name="Accueil" sheetId="1" r:id="rId1"/>
    <sheet name="Mode d'emploi" sheetId="2" r:id="rId2"/>
    <sheet name="Identification" sheetId="3" r:id="rId3"/>
    <sheet name="0 - Risque" sheetId="4" r:id="rId4"/>
    <sheet name="1 - Politique" sheetId="5" r:id="rId5"/>
    <sheet name="2 - Prise en Charge" sheetId="6" r:id="rId6"/>
    <sheet name="3 - Stockage" sheetId="7" r:id="rId7"/>
    <sheet name="Scores" sheetId="8" r:id="rId8"/>
    <sheet name="Résultats" sheetId="9" r:id="rId9"/>
    <sheet name="Cartographie" sheetId="10" r:id="rId10"/>
    <sheet name="Réf" sheetId="11" state="hidden" r:id="rId11"/>
    <sheet name="BD" sheetId="12" state="hidden" r:id="rId12"/>
    <sheet name="Mode d'emploi plan d'actions" sheetId="13" r:id="rId13"/>
    <sheet name="Plan d'actions" sheetId="14" r:id="rId14"/>
    <sheet name="liste items" sheetId="15" state="hidden" r:id="rId15"/>
  </sheets>
  <externalReferences>
    <externalReference r:id="rId18"/>
    <externalReference r:id="rId19"/>
  </externalReferences>
  <definedNames>
    <definedName name="___thinkcell3UUAAAEAAAAAAAAA.gTgSI6KFEq5RkM0W5m25A" localSheetId="14" hidden="1">#REF!</definedName>
    <definedName name="___thinkcell3UUAAAEAAAAAAAAA.gTgSI6KFEq5RkM0W5m25A" hidden="1">#REF!</definedName>
    <definedName name="___thinkcell3UUAAAEAAAAAAAAA2nVMgJN7rk.B5z50VzDB9A" localSheetId="14" hidden="1">'[1]M - Bassin Marché'!#REF!</definedName>
    <definedName name="___thinkcell3UUAAAEAAAAAAAAA2nVMgJN7rk.B5z50VzDB9A" hidden="1">'[1]M - Bassin Marché'!#REF!</definedName>
    <definedName name="___thinkcell3UUAAAEAAAAAAAAA32NldpawDU2uE0RAXJzRaQ" localSheetId="14" hidden="1">#REF!</definedName>
    <definedName name="___thinkcell3UUAAAEAAAAAAAAA32NldpawDU2uE0RAXJzRaQ" hidden="1">#REF!</definedName>
    <definedName name="___thinkcell3UUAAAEAAAAAAAAA32zB3.SyAkaPW4k9sxEkHA" localSheetId="14" hidden="1">#REF!</definedName>
    <definedName name="___thinkcell3UUAAAEAAAAAAAAA32zB3.SyAkaPW4k9sxEkHA" hidden="1">#REF!</definedName>
    <definedName name="___thinkcell3UUAAAEAAAAAAAAA5RsOKnGxQ0.eKbXJ4t00xA" localSheetId="14" hidden="1">#REF!</definedName>
    <definedName name="___thinkcell3UUAAAEAAAAAAAAA5RsOKnGxQ0.eKbXJ4t00xA" hidden="1">#REF!</definedName>
    <definedName name="___thinkcell3UUAAAEAAAAAAAAA5VInDlfoAEW6rFV8J6ezUA" localSheetId="14" hidden="1">#REF!</definedName>
    <definedName name="___thinkcell3UUAAAEAAAAAAAAA5VInDlfoAEW6rFV8J6ezUA" hidden="1">#REF!</definedName>
    <definedName name="___thinkcell3UUAAAEAAAAAAAAABcGoPOXieE.XO20LLjEACA" localSheetId="14" hidden="1">#REF!</definedName>
    <definedName name="___thinkcell3UUAAAEAAAAAAAAABcGoPOXieE.XO20LLjEACA" hidden="1">#REF!</definedName>
    <definedName name="___thinkcell3UUAAAEAAAAAAAAACa4hL6idKEKMh0OI_tfK2w" localSheetId="14" hidden="1">#REF!</definedName>
    <definedName name="___thinkcell3UUAAAEAAAAAAAAACa4hL6idKEKMh0OI_tfK2w" hidden="1">#REF!</definedName>
    <definedName name="___thinkcell3UUAAAEAAAAAAAAACgIceAV6gEKMna5RYBQSnw" localSheetId="14" hidden="1">#REF!</definedName>
    <definedName name="___thinkcell3UUAAAEAAAAAAAAACgIceAV6gEKMna5RYBQSnw" hidden="1">#REF!</definedName>
    <definedName name="___thinkcell3UUAAAEAAAAAAAAADybxt3dSM0akH8ShGismyg" localSheetId="14" hidden="1">'[1]M - Bassin Marché'!#REF!</definedName>
    <definedName name="___thinkcell3UUAAAEAAAAAAAAADybxt3dSM0akH8ShGismyg" hidden="1">'[1]M - Bassin Marché'!#REF!</definedName>
    <definedName name="___thinkcell3UUAAAEAAAAAAAAAeVq2Hswq7kGfIDJkVUe_zQ" localSheetId="14" hidden="1">#REF!</definedName>
    <definedName name="___thinkcell3UUAAAEAAAAAAAAAeVq2Hswq7kGfIDJkVUe_zQ" hidden="1">#REF!</definedName>
    <definedName name="___thinkcell3UUAAAEAAAAAAAAAeXW8H_bFSU2FYgTSJ6nMeQ" localSheetId="14" hidden="1">'[1]M - Bassin Marché'!#REF!</definedName>
    <definedName name="___thinkcell3UUAAAEAAAAAAAAAeXW8H_bFSU2FYgTSJ6nMeQ" hidden="1">'[1]M - Bassin Marché'!#REF!</definedName>
    <definedName name="___thinkcell3UUAAAEAAAAAAAAAj_D2FtLIsUeRX1IXNoef5A" localSheetId="14" hidden="1">#REF!</definedName>
    <definedName name="___thinkcell3UUAAAEAAAAAAAAAj_D2FtLIsUeRX1IXNoef5A" hidden="1">#REF!</definedName>
    <definedName name="___thinkcell3UUAAAEAAAAAAAAAlvlkWG4VQEWfW1Ab1B9.Fw" localSheetId="14" hidden="1">#REF!</definedName>
    <definedName name="___thinkcell3UUAAAEAAAAAAAAAlvlkWG4VQEWfW1Ab1B9.Fw" hidden="1">#REF!</definedName>
    <definedName name="___thinkcell3UUAAAEAAAAAAAAAmQQ9ZlVaU0GB._lSzIj7jg" localSheetId="14" hidden="1">#REF!</definedName>
    <definedName name="___thinkcell3UUAAAEAAAAAAAAAmQQ9ZlVaU0GB._lSzIj7jg" hidden="1">#REF!</definedName>
    <definedName name="___thinkcell3UUAAAEAAAAAAAAAMsbrwkE5hk.tr7uDaQGOGA" localSheetId="14" hidden="1">#REF!</definedName>
    <definedName name="___thinkcell3UUAAAEAAAAAAAAAMsbrwkE5hk.tr7uDaQGOGA" hidden="1">#REF!</definedName>
    <definedName name="___thinkcell3UUAAAEAAAAAAAAAQ.OoK5mVAUGAA4gxBKnrNw" localSheetId="14" hidden="1">'[1]M - Bassin Marché'!#REF!</definedName>
    <definedName name="___thinkcell3UUAAAEAAAAAAAAAQ.OoK5mVAUGAA4gxBKnrNw" hidden="1">'[1]M - Bassin Marché'!#REF!</definedName>
    <definedName name="___thinkcell3UUAAAEAAAAAAAAAs1hLZStkuk.BpjxOuFem3Q" localSheetId="14" hidden="1">#REF!</definedName>
    <definedName name="___thinkcell3UUAAAEAAAAAAAAAs1hLZStkuk.BpjxOuFem3Q" hidden="1">#REF!</definedName>
    <definedName name="___thinkcell3UUAAAEAAAAAAAAASYf4PuzKQEqBUC1HDL1Nmw" localSheetId="14" hidden="1">#REF!</definedName>
    <definedName name="___thinkcell3UUAAAEAAAAAAAAASYf4PuzKQEqBUC1HDL1Nmw" hidden="1">#REF!</definedName>
    <definedName name="___thinkcell3UUAAAEAAAAAAAAAv4NFeH45_kWtk1m3MnnP8Q" localSheetId="14" hidden="1">#REF!</definedName>
    <definedName name="___thinkcell3UUAAAEAAAAAAAAAv4NFeH45_kWtk1m3MnnP8Q" hidden="1">#REF!</definedName>
    <definedName name="___thinkcell3UUAAAEAAAAAAAAAxHaUhSkwA0S.OATIsHWMKw" localSheetId="14" hidden="1">#REF!</definedName>
    <definedName name="___thinkcell3UUAAAEAAAAAAAAAxHaUhSkwA0S.OATIsHWMKw" hidden="1">#REF!</definedName>
    <definedName name="___thinkcell3UUAAAEAAAAAAAAAxwEo5fpohUi5QC5zumcdiQ" localSheetId="14" hidden="1">#REF!</definedName>
    <definedName name="___thinkcell3UUAAAEAAAAAAAAAxwEo5fpohUi5QC5zumcdiQ" hidden="1">#REF!</definedName>
    <definedName name="___thinkcell3UUAAAEAAAAGAAAA74CathLG1UqkdtJRUcglsQ" localSheetId="14" hidden="1">#REF!</definedName>
    <definedName name="___thinkcell3UUAAAEAAAAGAAAA74CathLG1UqkdtJRUcglsQ" hidden="1">#REF!</definedName>
    <definedName name="___thinkcell3UUAAAEAAAAGAAAAajCBUR1SeUqfPQ0odp9uWA" localSheetId="14" hidden="1">'[1]Concurrents MCO'!#REF!</definedName>
    <definedName name="___thinkcell3UUAAAEAAAAGAAAAajCBUR1SeUqfPQ0odp9uWA" hidden="1">'[1]Concurrents MCO'!#REF!</definedName>
    <definedName name="___thinkcell3UUAAAEAAAAGAAAACUy.vXwZUk29N003VjTBeA" localSheetId="14" hidden="1">#REF!</definedName>
    <definedName name="___thinkcell3UUAAAEAAAAGAAAACUy.vXwZUk29N003VjTBeA" hidden="1">#REF!</definedName>
    <definedName name="___thinkcell3UUAAAEAAAAGAAAAe0oCKGGYKkakHCh_Zhy7uQ" localSheetId="14" hidden="1">#REF!</definedName>
    <definedName name="___thinkcell3UUAAAEAAAAGAAAAe0oCKGGYKkakHCh_Zhy7uQ" hidden="1">#REF!</definedName>
    <definedName name="___thinkcell3UUAAAEAAAAGAAAAH717XaTK50amO4nCu3K6Zg" localSheetId="14" hidden="1">#REF!</definedName>
    <definedName name="___thinkcell3UUAAAEAAAAGAAAAH717XaTK50amO4nCu3K6Zg" hidden="1">#REF!</definedName>
    <definedName name="___thinkcell3UUAAAEAAAAGAAAAkCjarl6beESUbdpTZglBaQ" localSheetId="14" hidden="1">'[2]Concurrents M'!#REF!</definedName>
    <definedName name="___thinkcell3UUAAAEAAAAGAAAAkCjarl6beESUbdpTZglBaQ" hidden="1">'[2]Concurrents M'!#REF!</definedName>
    <definedName name="___thinkcell3UUAAAEAAAAGAAAAOufrPWUXIEC3YoLgM5qR2g" localSheetId="14" hidden="1">#REF!</definedName>
    <definedName name="___thinkcell3UUAAAEAAAAGAAAAOufrPWUXIEC3YoLgM5qR2g" hidden="1">#REF!</definedName>
    <definedName name="___thinkcell3UUAAAEAAAAGAAAAWnVlUBoQzEuHtPnxj6yExA" localSheetId="14" hidden="1">'[2]Concurrents M'!#REF!</definedName>
    <definedName name="___thinkcell3UUAAAEAAAAGAAAAWnVlUBoQzEuHtPnxj6yExA" hidden="1">'[2]Concurrents M'!#REF!</definedName>
    <definedName name="___thinkcell3UUAAAEAAAAGAAAAXaZEshzwkkCUEceEs0hM7g" localSheetId="14" hidden="1">'[2]Concurrents M'!#REF!</definedName>
    <definedName name="___thinkcell3UUAAAEAAAAGAAAAXaZEshzwkkCUEceEs0hM7g" hidden="1">'[2]Concurrents M'!#REF!</definedName>
    <definedName name="___thinkcell3UUAAAEAAAAGAAAAytaSaqXB2USi58K3kDk.2g" localSheetId="14" hidden="1">'[2]Concurrents M'!#REF!</definedName>
    <definedName name="___thinkcell3UUAAAEAAAAGAAAAytaSaqXB2USi58K3kDk.2g" hidden="1">'[2]Concurrents M'!#REF!</definedName>
    <definedName name="aa" localSheetId="14" hidden="1">'[1]M - Bassin Marché'!#REF!</definedName>
    <definedName name="aa" hidden="1">'[1]M - Bassin Marché'!#REF!</definedName>
    <definedName name="bb" localSheetId="14" hidden="1">#REF!</definedName>
    <definedName name="bb" hidden="1">#REF!</definedName>
    <definedName name="état">'Réf'!#REF!</definedName>
    <definedName name="_xlnm.Print_Titles" localSheetId="3">'0 - Risque'!$1:$2</definedName>
    <definedName name="_xlnm.Print_Titles" localSheetId="4">'1 - Politique'!$1:$2</definedName>
    <definedName name="_xlnm.Print_Titles" localSheetId="5">'2 - Prise en Charge'!$1:$2</definedName>
    <definedName name="_xlnm.Print_Titles" localSheetId="6">'3 - Stockage'!$1:$1</definedName>
    <definedName name="l_annee">'Accueil'!$R$17</definedName>
    <definedName name="RéfN1">'Réf'!$A$21:$B$24</definedName>
    <definedName name="RéfN2">'Réf'!$A$27:$C$35</definedName>
    <definedName name="RéfN3">'Réf'!$A$43:$D$66</definedName>
    <definedName name="RéfN4">'Réf'!$B$105:$F$281</definedName>
    <definedName name="RéfNot">'Réf'!$A$98:$A$102</definedName>
    <definedName name="RépComplexe1">'Réf'!$A$79:$B$83</definedName>
    <definedName name="RépComplexe2">'Réf'!$A$86:$B$89</definedName>
    <definedName name="RépComplexe3">'Réf'!$A$92:$B$95</definedName>
    <definedName name="RépSimple">'Réf'!$A$69:$B$71</definedName>
    <definedName name="RépSimpleInv">'Réf'!$A$74:$B$76</definedName>
    <definedName name="TypeES">'Réf'!$A$2:$A$7</definedName>
    <definedName name="TypeUS">'Réf'!$A$9:$A$18</definedName>
    <definedName name="x" hidden="1">#REF!</definedName>
    <definedName name="_xlnm.Print_Area" localSheetId="3">'0 - Risque'!$B$1:$E$19</definedName>
    <definedName name="_xlnm.Print_Area" localSheetId="4">'1 - Politique'!$B$1:$E$61</definedName>
    <definedName name="_xlnm.Print_Area" localSheetId="5">'2 - Prise en Charge'!$A$1:$E$88</definedName>
    <definedName name="_xlnm.Print_Area" localSheetId="6">'3 - Stockage'!$B$1:$E$53</definedName>
    <definedName name="_xlnm.Print_Area" localSheetId="0">'Accueil'!$A$1:$T$30</definedName>
    <definedName name="_xlnm.Print_Area" localSheetId="9">'Cartographie'!$C$2:$CE$110</definedName>
    <definedName name="_xlnm.Print_Area" localSheetId="2">'Identification'!$A$1:$AZ$48</definedName>
    <definedName name="_xlnm.Print_Area" localSheetId="1">'Mode d''emploi'!$A$1:$AQ$18</definedName>
    <definedName name="_xlnm.Print_Area" localSheetId="12">'Mode d'emploi plan d'actions'!$A$1:$AO$14</definedName>
    <definedName name="_xlnm.Print_Area" localSheetId="8">'Résultats'!$A$2:$CE$118</definedName>
    <definedName name="_xlnm.Print_Area" localSheetId="7">'Scores'!$B$2:$H$47</definedName>
    <definedName name="ZoneSaisie">'Réf'!$A$37:$A$40</definedName>
    <definedName name="ZoneSaisie1">'0 - Risque'!$B$4:$E$19</definedName>
    <definedName name="ZoneSaisie2">'1 - Politique'!$B$4:$E$61</definedName>
    <definedName name="ZoneSaisie3">'2 - Prise en Charge'!$B$4:$E$88</definedName>
    <definedName name="ZoneSaisie4">'3 - Stockage'!$B$4:$E$52</definedName>
  </definedNames>
  <calcPr fullCalcOnLoad="1"/>
</workbook>
</file>

<file path=xl/sharedStrings.xml><?xml version="1.0" encoding="utf-8"?>
<sst xmlns="http://schemas.openxmlformats.org/spreadsheetml/2006/main" count="1810" uniqueCount="591">
  <si>
    <t>Dans votre unité de soins, la préparation et l'administration des médicaments est faite au vu de la prescription initiale, et non d'une retranscription de cette prescription.</t>
  </si>
  <si>
    <t>Le tiroir ou pilulier utilisé pour apporter les doses à administrer jusqu'à la chambre est identifié au nom du patient.</t>
  </si>
  <si>
    <t>Les dimensions du tiroir ou pilulier sont adaptées au volume des produits (pas de déconditionnement, pas de sachet plié, pas de case qui déborde…)</t>
  </si>
  <si>
    <t>Le tiroir ou pilulier est compartimenté par moments de prise (matin, midi, soir, éventuellement nuit).</t>
  </si>
  <si>
    <t>La préparation des tiroirs ou piluliers se fait patient par patient et non pas médicament par médicament.</t>
  </si>
  <si>
    <t>A l'intérieur du tiroir ou pilulier, tous les médicaments sont identifiables (dénomination, dosage, date de péremption, numéro de lot).</t>
  </si>
  <si>
    <t>Le chariot d'administration dispose d'un petit contenant (bac, verre…) où se trouvent quelques médicaments unitaires ou fractionnés, en dépannage.</t>
  </si>
  <si>
    <t>Les médicaments multidoses peuvent être partagés entre plusieurs patients.</t>
  </si>
  <si>
    <r>
      <t xml:space="preserve">IDE et médecin ont défini ensemble les symboles utilisés pour tracer l'administration et la non administration des médicaments. </t>
    </r>
    <r>
      <rPr>
        <i/>
        <sz val="10"/>
        <rFont val="Tahoma"/>
        <family val="2"/>
      </rPr>
      <t>[répondre NA si prescription informatisée]</t>
    </r>
  </si>
  <si>
    <t>Le support d'enregistrement de l'administration (informatique ou papier) se trouve sur le chariot de soins des infirmières.</t>
  </si>
  <si>
    <t>L'administration des médicaments est enregistrée en temps réel à chaque prise.</t>
  </si>
  <si>
    <t>L'administration des médicaments est enregistrée a priori ou à posteriori pour certaines prises (ex: soir, coucher...).</t>
  </si>
  <si>
    <t>L'administration des médicaments est traçée par code barre, datamatrix ou RFID.</t>
  </si>
  <si>
    <t>Dans le cas où l'on confie au patient son traitement pour la journée, les IDE lui expliquent le principe des compartiments (matin / midi / soir…) et s'assurent de sa compréhension.</t>
  </si>
  <si>
    <t>Votre unité de soins dispose d'une documentation à jour sur les comprimés ne devant pas être broyés et leur substitution éventuelle.</t>
  </si>
  <si>
    <t>Un document validé par la PUI décrivant les bonnes pratiques de broyage des comprimés (matériel utilisé…) est disponible dans votre unité de soins.</t>
  </si>
  <si>
    <t>Votre unité de soins dispose d'une documentation à jour sur les gélules ne devant pas être ouvertes et leur substitution éventuelle.</t>
  </si>
  <si>
    <t>Conception de l'armoire</t>
  </si>
  <si>
    <t>Contrôle de l'armoire</t>
  </si>
  <si>
    <t>Approvisionnement de l'armoire</t>
  </si>
  <si>
    <t>Délivrance globale</t>
  </si>
  <si>
    <t>Réception et rangement</t>
  </si>
  <si>
    <t>Chariot d'urgence</t>
  </si>
  <si>
    <t>Gestion du chariot d'urgence</t>
  </si>
  <si>
    <t>Organisation de l'armoire</t>
  </si>
  <si>
    <t>Gestion de l'armoire</t>
  </si>
  <si>
    <t>Dans votre unité de soins, il existe un document décrivant le principe de rangement de l'armoire des médicaments.</t>
  </si>
  <si>
    <t>Dans votre unité de soins, les médicaments sont rangés en zone distinctes (armoire, tiroirs séparés…) selon la voie d'administration.</t>
  </si>
  <si>
    <t>Dans votre unité de soins, le principe de rangement de l'armoire peut générer un risque de confusion lors des changements de marchés.</t>
  </si>
  <si>
    <t>Le principe de rangement de l'armoire de votre unité de soins permet d'éloigner physiquement les médicaments à risque de confusion (dosage différents, homonymie…).</t>
  </si>
  <si>
    <t>Plusieurs dosages du même médicament sont parfois mélangés dans la même case de l'armoire de votre unité de soins.</t>
  </si>
  <si>
    <t>Dans votre unité de soins, le réfrigérateur dédié aux médicaments peut contenir des produits non médicamenteux.</t>
  </si>
  <si>
    <t>Le stock de médicaments de votre unité de soins a fait l'objet d'une dotation qualitative et quantitative, validée par médecin, cadre et pharmacien.</t>
  </si>
  <si>
    <t>Cette dotation est révisée au moins une fois par an, entre médecin, cadre et pharmacien.</t>
  </si>
  <si>
    <t>La liste de dotation actualisée est affichée sur l'armoire ou disponible à proximité de celle-ci.</t>
  </si>
  <si>
    <t>Votre unité de soins reçoit autant que nécessaire des informations sur les évolutions des médicaments de la dotation (référence, forme galénique, conditionnement…).</t>
  </si>
  <si>
    <t>Votre unité de soins reçoit autant que nécessaire des consignes sur les modifications de rangement des médicaments en dotation suite à changement de marché.</t>
  </si>
  <si>
    <t xml:space="preserve">IDE </t>
  </si>
  <si>
    <r>
      <t xml:space="preserve">Pensez à sauvegarder le fichier en le renommant </t>
    </r>
    <r>
      <rPr>
        <u val="single"/>
        <sz val="11"/>
        <rFont val="Arial"/>
        <family val="2"/>
      </rPr>
      <t>de façon à identifier l'unité</t>
    </r>
    <r>
      <rPr>
        <sz val="11"/>
        <rFont val="Arial"/>
        <family val="2"/>
      </rPr>
      <t xml:space="preserve"> (ex: InterDiag_cardio,..). Cela facilitera la gestion des réponses si cette démarche est faite sur plusieurs</t>
    </r>
    <r>
      <rPr>
        <strike/>
        <sz val="11"/>
        <rFont val="Arial"/>
        <family val="2"/>
      </rPr>
      <t xml:space="preserve"> </t>
    </r>
    <r>
      <rPr>
        <sz val="11"/>
        <rFont val="Arial"/>
        <family val="2"/>
      </rPr>
      <t>sites…</t>
    </r>
  </si>
  <si>
    <t>Les IDE de votre unité de soins ont bénéficié d'une séance de sensibilisation aux erreurs médicamenteuses.</t>
  </si>
  <si>
    <t>Dans votre unité de soins, il existe un document décrivant le nettoyage de l'armoire à médicaments.</t>
  </si>
  <si>
    <t>Dans votre unité de soins, il exite un document décrivant les modalités de contrôle de l'armoire à médicaments.</t>
  </si>
  <si>
    <t>Lors du contrôle de l'armoire, il vous arrive de trouver des médicaments dont la date de péremption ou l'identification n'est plus lisible.</t>
  </si>
  <si>
    <t>Le personnel de l'unité de soins a été sensibilisé aux enjeux sécuritaires, environnementaux et économiques de l'élimination des médicaments non utilisés.</t>
  </si>
  <si>
    <t>Dans votre unité de soins il existe un document décrivant les règles d'emprunt et de prêt des médicament entre unités.</t>
  </si>
  <si>
    <t>Le contrôle de la température du réfrigérateur de votre unité de soins est effectué au moins 1 fois par jour et est traçé.</t>
  </si>
  <si>
    <r>
      <t xml:space="preserve">Votre unité dispose d'un système facilitant le réapprovisionnement (plein-vide, armoire sécurisée…) </t>
    </r>
    <r>
      <rPr>
        <i/>
        <sz val="10"/>
        <rFont val="Arial"/>
        <family val="2"/>
      </rPr>
      <t>[si la PUI gère votre armoire le pharmacien présent répond aux questions U]</t>
    </r>
  </si>
  <si>
    <t>Les jours de commande ont été fixés dans la semaine.</t>
  </si>
  <si>
    <t>Les personnes chargées de la commande respectent ce planning et n'anticipent pas les commandes.</t>
  </si>
  <si>
    <t>La commande est basée sur le niveau effectif des stocks de médicaments dans l'armoire et non sur les prescriptions reglobalisées.</t>
  </si>
  <si>
    <t>Cette commande est effectuée directement devant l'armoire sans nécessité de retranscription (manuelle ou informatisée)</t>
  </si>
  <si>
    <t>Les personnes chargées de la commande utilisent une douchette pour scanner l'identifiant du produit à commander</t>
  </si>
  <si>
    <t>Votre unité est appelée par la PUI si la quantité commandée de certains médicaments paraît anormale (excessive ou trop faible).</t>
  </si>
  <si>
    <t>Si un médicament n'est pas délivré à votre unité, la PUI vous en donne systématiquement la raison.</t>
  </si>
  <si>
    <t>En cas de non délivrance en raison d'une rupture de stock des laboratoires, la PUI donne des conseils de substitution à valider par le médecin.</t>
  </si>
  <si>
    <t>Les médicaments sont délivrés dans un contenant hermétiquement fermé et sécurisé.</t>
  </si>
  <si>
    <t>Les produits les plus lourds sont rangés dans le bas du contenant de délivrance (caisse…) et les produits les plus fragiles sont protégés.</t>
  </si>
  <si>
    <t>Les médicaments délivrés en blisters sont isolés par référence (sachet, élastique…) pour ne pas se retrouver en vrac.</t>
  </si>
  <si>
    <t>Dans votre unité de soins, la réception des médicaments fait l'objet d'un contrôle par une infirmière, qualitatif et quantitatif, sur tout ou partie des lignes.</t>
  </si>
  <si>
    <t>La date et l'heure de réception des médicaments dans l'unité de soins sont traçées.</t>
  </si>
  <si>
    <t>Il existe un protocole de nettoyage des contenant de délivrance des médicaments.</t>
  </si>
  <si>
    <t>Un planning prévisionnel est organisé de façon à ce que l'ensemble des IDE participe à la vérification du chariot d'urgence de votre unité.</t>
  </si>
  <si>
    <t>En cas d'utilisation du chariot d'urgence, celui-ci est systématiquement vérifié et les médicaments utilisés sont remplacés. Cette vérification est traçée.</t>
  </si>
  <si>
    <t>Le chariot d'urgence de votre unité de soins est vérifié (qualitativement, quantitativement et péremptions) au moins une fois par mois. Cette vérification est traçée</t>
  </si>
  <si>
    <t>Risques liés à l'informatisation du circuit du médicament</t>
  </si>
  <si>
    <t xml:space="preserve"> [mettre NA si service non informatisé]</t>
  </si>
  <si>
    <t>Sécurisation du stockage intra-unité</t>
  </si>
  <si>
    <t>Le fonctionnement de votre unité de soins conduit au recours à des heures supplémentaires chaque mois.</t>
  </si>
  <si>
    <t>Votre unité de soins comprend au moins une chambre à deux lits ou plus.</t>
  </si>
  <si>
    <t>Un moyen d'identification des patients est mis en place systématiquement (bracelet avec le nom ou nom+code barre ou étiquette RFID…).</t>
  </si>
  <si>
    <t>A - Présentation de l'outil Diagnostic Médicaments</t>
  </si>
  <si>
    <r>
      <t xml:space="preserve">Outil </t>
    </r>
    <r>
      <rPr>
        <b/>
        <sz val="22"/>
        <color indexed="12"/>
        <rFont val="Tahoma"/>
        <family val="2"/>
      </rPr>
      <t>Diag</t>
    </r>
    <r>
      <rPr>
        <b/>
        <sz val="22"/>
        <rFont val="Tahoma"/>
        <family val="2"/>
      </rPr>
      <t xml:space="preserve"> </t>
    </r>
    <r>
      <rPr>
        <b/>
        <sz val="22"/>
        <color indexed="48"/>
        <rFont val="Tahoma"/>
        <family val="2"/>
      </rPr>
      <t>Médicaments</t>
    </r>
  </si>
  <si>
    <r>
      <t xml:space="preserve">Outil </t>
    </r>
    <r>
      <rPr>
        <b/>
        <sz val="36"/>
        <color indexed="12"/>
        <rFont val="Tahoma"/>
        <family val="2"/>
      </rPr>
      <t xml:space="preserve">Diag </t>
    </r>
    <r>
      <rPr>
        <b/>
        <sz val="36"/>
        <color indexed="48"/>
        <rFont val="Tahoma"/>
        <family val="2"/>
      </rPr>
      <t>Médicaments</t>
    </r>
  </si>
  <si>
    <r>
      <t xml:space="preserve">Outil </t>
    </r>
    <r>
      <rPr>
        <b/>
        <sz val="28"/>
        <color indexed="12"/>
        <rFont val="Tahoma"/>
        <family val="2"/>
      </rPr>
      <t xml:space="preserve">Diag </t>
    </r>
    <r>
      <rPr>
        <b/>
        <sz val="28"/>
        <color indexed="48"/>
        <rFont val="Tahoma"/>
        <family val="2"/>
      </rPr>
      <t>Médicaments</t>
    </r>
  </si>
  <si>
    <t>Les documents suivants sont disponibles dans votre unité de soins (format papier ou informatique):</t>
  </si>
  <si>
    <t>Il existe un IDE référent (non cadre) pour les relations de l'unité de soins avec la PUI et cette tâche figure dans sa fiche de poste.</t>
  </si>
  <si>
    <t>Votre unité de soins accueille au moins un jour ou une nuit par mois un ou des IDE du pool (suppléants, roulants…).</t>
  </si>
  <si>
    <t>Votre unité de soins accueille au moins un jour ou une nuit par mois un ou des IDE intérimaires.</t>
  </si>
  <si>
    <t>Votre unité de soins accueille au moins un élève IDE par an.</t>
  </si>
  <si>
    <t>Il existe deux équipes d'IDE différentes: une dédiée au jour, l'autre de nuit.</t>
  </si>
  <si>
    <t>L'organisation de la prise en charge médicamenteuse dans votre unité de soins est expliquée lors de l'accueil / formation d'un nouvel IDE / AS.</t>
  </si>
  <si>
    <t>L'organisation de la prise en charge médicamenteuse dans votre unité de soins est expliquée lors de l'accueil / formation d'un nouveau médecin (dont internes et externes en médecine).</t>
  </si>
  <si>
    <t>Les spécificités thérapeutiques (traitements et surveillances particulières) de votre unité sont présentées de manière formelle lors de l'accueil / formation d'un nouvel IDE.</t>
  </si>
  <si>
    <t>Les IDEde votre unité de soins ont bénéficié d'une séance de sensibilisation aux erreurs médicamenteuses.</t>
  </si>
  <si>
    <t>Les IDE de votre unité de soins sont impliqués dans la démarche de sécurisation de la prise en charge médicamenteuse (réunions d'information, rédaction de procédures, groupes de travail…).</t>
  </si>
  <si>
    <t>Lors de l'arrivée d'un nouvel IDE, celui-ci est formé à l'utilisation du logiciel informatique de votre unité de soins.</t>
  </si>
  <si>
    <t>L'autonomie du patient pour prendre lui-même ses médicaments est une décision concertée du médecin et de l'IDE.</t>
  </si>
  <si>
    <t>Il arrive que les IDE transcrivent eux-mêmes les prescriptions (sur papier ou informatique).</t>
  </si>
  <si>
    <t>Une consigne ou une règle prévoit que l'IDE ne réponde plus au téléphone lorsqu'il est en train de préparer des médicaments. Cette règle est respectée.</t>
  </si>
  <si>
    <r>
      <t xml:space="preserve">Médecins et IDE ont défini ensemble les symboles utilisés pour la prescription (arrêt de traitement, sous condition…) </t>
    </r>
    <r>
      <rPr>
        <i/>
        <sz val="10"/>
        <rFont val="Arial"/>
        <family val="2"/>
      </rPr>
      <t>[répondre NA si prescription informatisée]</t>
    </r>
  </si>
  <si>
    <t>Avant de commencer son tour, l'IDE vérifie le contenu du tiroir ou pilulier dans le poste de soins à proximité de l'armoire pour pouvoir le compléter éventuellement.</t>
  </si>
  <si>
    <t>Les IDE de votre unité de soins disposent d'une liste à jour et validée des équivalences et substitutions de médicaments.</t>
  </si>
  <si>
    <t>Des aides-soignants administrent des médicaments en l'absence de l'IDE.</t>
  </si>
  <si>
    <t>Des aides-soignants ou des ASH participent à la commande des médicaments.</t>
  </si>
  <si>
    <t>Des aides-soignants ou des ASH participent au rangement des médicaments dans l'armoire à pharmacie.</t>
  </si>
  <si>
    <t>Votre unité de soins a formalisé par écrit (contrat, charte…) les liens organisationnels avec la PUI (heure et jour de délivrance, modalités de commande, bons d'urgence…).</t>
  </si>
  <si>
    <t>En cas de prescriptions orales en urgence, celles-ci sont par la suite régularisées systématiquement par le médecin.</t>
  </si>
  <si>
    <t>Axe 9</t>
  </si>
  <si>
    <t>Dispensation</t>
  </si>
  <si>
    <t>Le pharmacien a accès au dossier patient (historique du traitement, données biologiques, données cliniques,…).</t>
  </si>
  <si>
    <t>Le contrôle des péremptions est effectué au moins une fois par trimestre et est traçé.</t>
  </si>
  <si>
    <t>Les personnes chargées de la commande de réapprovisionnement de l'armoire ont bénéficié d'une formation spécifique.</t>
  </si>
  <si>
    <t>Axe</t>
  </si>
  <si>
    <t>Sous-thème</t>
  </si>
  <si>
    <t>Item</t>
  </si>
  <si>
    <t>Item score</t>
  </si>
  <si>
    <t>Sous-thème score</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</si>
  <si>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</si>
  <si>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</si>
  <si>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</si>
  <si>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</si>
  <si>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</si>
  <si>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</si>
  <si>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</si>
  <si>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</si>
  <si>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</si>
  <si>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</si>
  <si>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</si>
  <si>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</si>
  <si>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</si>
  <si>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</si>
  <si>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</si>
  <si>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</si>
  <si>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</si>
  <si>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</si>
  <si>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</si>
  <si>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</si>
  <si>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</si>
  <si>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</si>
  <si>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</si>
  <si>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E.01</t>
  </si>
  <si>
    <t>E.02</t>
  </si>
  <si>
    <t>E.03</t>
  </si>
  <si>
    <t>E.04</t>
  </si>
  <si>
    <t>E.05</t>
  </si>
  <si>
    <t>E.06</t>
  </si>
  <si>
    <t>E.07</t>
  </si>
  <si>
    <t>F.01</t>
  </si>
  <si>
    <t>F.02</t>
  </si>
  <si>
    <t>F.03</t>
  </si>
  <si>
    <t>F.04</t>
  </si>
  <si>
    <t>F.05</t>
  </si>
  <si>
    <t>F.06</t>
  </si>
  <si>
    <t>F.07</t>
  </si>
  <si>
    <t>G.01</t>
  </si>
  <si>
    <t>G.02</t>
  </si>
  <si>
    <t>G.03</t>
  </si>
  <si>
    <t>G.04</t>
  </si>
  <si>
    <t>G.05</t>
  </si>
  <si>
    <t>G.06</t>
  </si>
  <si>
    <t>G.07</t>
  </si>
  <si>
    <t>H.01</t>
  </si>
  <si>
    <t>H.02</t>
  </si>
  <si>
    <t>H.03</t>
  </si>
  <si>
    <t>H.04</t>
  </si>
  <si>
    <t>H.05</t>
  </si>
  <si>
    <t>H.06</t>
  </si>
  <si>
    <t>I.01</t>
  </si>
  <si>
    <t>I.02</t>
  </si>
  <si>
    <t>I.03</t>
  </si>
  <si>
    <t>I.04</t>
  </si>
  <si>
    <t>I.05</t>
  </si>
  <si>
    <t>I.06</t>
  </si>
  <si>
    <t>I.07</t>
  </si>
  <si>
    <t>I.08</t>
  </si>
  <si>
    <t>I.09</t>
  </si>
  <si>
    <t>I.10</t>
  </si>
  <si>
    <t>I.11</t>
  </si>
  <si>
    <t>J.01</t>
  </si>
  <si>
    <t>J.02</t>
  </si>
  <si>
    <t>J.03</t>
  </si>
  <si>
    <t>J.04</t>
  </si>
  <si>
    <t>K.01</t>
  </si>
  <si>
    <t>K.02</t>
  </si>
  <si>
    <t>K.03</t>
  </si>
  <si>
    <t>K.04</t>
  </si>
  <si>
    <t>L.01</t>
  </si>
  <si>
    <t>L.02</t>
  </si>
  <si>
    <t>L.03</t>
  </si>
  <si>
    <t>L.04</t>
  </si>
  <si>
    <t>L.05</t>
  </si>
  <si>
    <t>L.06</t>
  </si>
  <si>
    <t>L.07</t>
  </si>
  <si>
    <t>L.08</t>
  </si>
  <si>
    <t>L.09</t>
  </si>
  <si>
    <t>L.10</t>
  </si>
  <si>
    <t>L.11</t>
  </si>
  <si>
    <t>M.01</t>
  </si>
  <si>
    <t>M.02</t>
  </si>
  <si>
    <t>M.03</t>
  </si>
  <si>
    <t>M.04</t>
  </si>
  <si>
    <t>M.05</t>
  </si>
  <si>
    <t>M.06</t>
  </si>
  <si>
    <t>N.01</t>
  </si>
  <si>
    <t>N.02</t>
  </si>
  <si>
    <t>N.03</t>
  </si>
  <si>
    <t>N.04</t>
  </si>
  <si>
    <t>N.05</t>
  </si>
  <si>
    <t>N.06</t>
  </si>
  <si>
    <t>N.07</t>
  </si>
  <si>
    <t>O.01</t>
  </si>
  <si>
    <t>O.02</t>
  </si>
  <si>
    <t>O.03</t>
  </si>
  <si>
    <t>O.04</t>
  </si>
  <si>
    <t>O.05</t>
  </si>
  <si>
    <t>O.06</t>
  </si>
  <si>
    <t>O.07</t>
  </si>
  <si>
    <t>O.08</t>
  </si>
  <si>
    <t>O.09</t>
  </si>
  <si>
    <t>O.10</t>
  </si>
  <si>
    <t>O.11</t>
  </si>
  <si>
    <t>O.12</t>
  </si>
  <si>
    <t>O.13</t>
  </si>
  <si>
    <t>P.01</t>
  </si>
  <si>
    <t>P.02</t>
  </si>
  <si>
    <t>P.03</t>
  </si>
  <si>
    <t>P.04</t>
  </si>
  <si>
    <t>P.05</t>
  </si>
  <si>
    <t>P.06</t>
  </si>
  <si>
    <t>P.07</t>
  </si>
  <si>
    <t>P.08</t>
  </si>
  <si>
    <t>P.09</t>
  </si>
  <si>
    <t>P.10</t>
  </si>
  <si>
    <t>P.11</t>
  </si>
  <si>
    <t>P.12</t>
  </si>
  <si>
    <t>Q.01</t>
  </si>
  <si>
    <t>Q.02</t>
  </si>
  <si>
    <t>Q.03</t>
  </si>
  <si>
    <t>Q.04</t>
  </si>
  <si>
    <t>Q.05</t>
  </si>
  <si>
    <t>R.01</t>
  </si>
  <si>
    <t>R.02</t>
  </si>
  <si>
    <t>R.03</t>
  </si>
  <si>
    <t>R.04</t>
  </si>
  <si>
    <t>R.05</t>
  </si>
  <si>
    <t>S.01</t>
  </si>
  <si>
    <t>S.02</t>
  </si>
  <si>
    <t>S.03</t>
  </si>
  <si>
    <t>S.04</t>
  </si>
  <si>
    <t>S.05</t>
  </si>
  <si>
    <t>T.01</t>
  </si>
  <si>
    <t>T.02</t>
  </si>
  <si>
    <t>T.03</t>
  </si>
  <si>
    <t>T.04</t>
  </si>
  <si>
    <t>T.05</t>
  </si>
  <si>
    <t>T.06</t>
  </si>
  <si>
    <t>T.07</t>
  </si>
  <si>
    <t>T.08</t>
  </si>
  <si>
    <t>U.01</t>
  </si>
  <si>
    <t>U.02</t>
  </si>
  <si>
    <t>U.03</t>
  </si>
  <si>
    <t>U.04</t>
  </si>
  <si>
    <t>U.05</t>
  </si>
  <si>
    <t>U.06</t>
  </si>
  <si>
    <t>U.07</t>
  </si>
  <si>
    <t>U.08</t>
  </si>
  <si>
    <t>V.01</t>
  </si>
  <si>
    <t>V.02</t>
  </si>
  <si>
    <t>V.03</t>
  </si>
  <si>
    <t>V.04</t>
  </si>
  <si>
    <t>W.01</t>
  </si>
  <si>
    <t>W.02</t>
  </si>
  <si>
    <t>W.03</t>
  </si>
  <si>
    <t>W.04</t>
  </si>
  <si>
    <t>W.05</t>
  </si>
  <si>
    <t>W.06</t>
  </si>
  <si>
    <t>W.07</t>
  </si>
  <si>
    <t>X.01</t>
  </si>
  <si>
    <t>X.02</t>
  </si>
  <si>
    <t>X.03</t>
  </si>
  <si>
    <t>Mode d'emploi: générer le Plan d'actions</t>
  </si>
  <si>
    <r>
      <t xml:space="preserve">Générer le plan d'action de réduction des Risques et de Sécurisation de la prise en charge médicamenteuse des patients </t>
    </r>
    <r>
      <rPr>
        <b/>
        <u val="single"/>
        <sz val="14"/>
        <rFont val="Arial Narrow"/>
        <family val="2"/>
      </rPr>
      <t>dans l'Unité de Soins</t>
    </r>
  </si>
  <si>
    <t>Pour générer le plan d'actions, cliquez sur le bouton "Lancer le plan d'actions".</t>
  </si>
  <si>
    <t>Action à mettre en place</t>
  </si>
  <si>
    <t>Pilote</t>
  </si>
  <si>
    <r>
      <t xml:space="preserve">Échéance          </t>
    </r>
    <r>
      <rPr>
        <b/>
        <sz val="10"/>
        <color indexed="9"/>
        <rFont val="Tahoma"/>
        <family val="2"/>
      </rPr>
      <t>(ex: 2014 T3)</t>
    </r>
  </si>
  <si>
    <t>Indicateur</t>
  </si>
  <si>
    <t>Le plan d'actions associé à l'outil InterDiag médicament est généré automatiquement et permet de prioriser les actions à mettre en place suite à la cartographie des risques sur le circuit du médicament. Il vous permet de réaliser un plan d'actions personnalisé en associant à chaque action un pilote, une date d'échéance et un indicateur de suivi.</t>
  </si>
  <si>
    <t>Vérifiez sur l'onglet "Accueil" que votre questionnaire est complet.</t>
  </si>
  <si>
    <t>Remplissez les différentes colonnes du plan d'actions.</t>
  </si>
  <si>
    <t>- Règles générales de gestion, de conservation et d'utilisation des médicaments.</t>
  </si>
  <si>
    <t>Si vous modifiez des réponses dans les onglets "Politique", "Prise en charge" ou "Stockage" et voulez mettre à jour le plan d'actions, cliquez à nouveau sur le bouton  "Lancer le plan d'actions".</t>
  </si>
  <si>
    <t xml:space="preserve">NE PAS MODIFIER OU SUPPRIMER CET ONGLET </t>
  </si>
  <si>
    <t>Plan d'actions</t>
  </si>
  <si>
    <t>Etat d'avancement</t>
  </si>
  <si>
    <t>Réalisée</t>
  </si>
  <si>
    <t xml:space="preserve">En cours </t>
  </si>
  <si>
    <t>En attente</t>
  </si>
  <si>
    <t>Annulée</t>
  </si>
  <si>
    <t>Votre niveau de risque structurel</t>
  </si>
  <si>
    <t>absents</t>
  </si>
  <si>
    <t>présents</t>
  </si>
  <si>
    <t>% de 
risques</t>
  </si>
  <si>
    <t>Sécurisation de la prise en charge médicamenteuse</t>
  </si>
  <si>
    <t>pnm</t>
  </si>
  <si>
    <t>mode</t>
  </si>
  <si>
    <t>PNMS01</t>
  </si>
  <si>
    <t>B - Étapes d'utilisation de l'outil</t>
  </si>
  <si>
    <t>Mode d'emploi</t>
  </si>
  <si>
    <t>Identification</t>
  </si>
  <si>
    <t>Scores</t>
  </si>
  <si>
    <t>Résultats</t>
  </si>
  <si>
    <t>Cartographie</t>
  </si>
  <si>
    <t>La démarche d'utilisation de l'outil passe par 3 étapes :
- saisie des données
- vérification de la complétude
- visualisation et analyse des résultats obtenus</t>
  </si>
  <si>
    <t>Bon usage des médicaments</t>
  </si>
  <si>
    <t>Pilotage</t>
  </si>
  <si>
    <t>Prévention</t>
  </si>
  <si>
    <t>Retour d'expérience</t>
  </si>
  <si>
    <t>Organisation</t>
  </si>
  <si>
    <t>Prescription</t>
  </si>
  <si>
    <t>Analyse pharmaceutique</t>
  </si>
  <si>
    <t>Administration</t>
  </si>
  <si>
    <t>A</t>
  </si>
  <si>
    <t>B</t>
  </si>
  <si>
    <t>C</t>
  </si>
  <si>
    <t>Information / formation</t>
  </si>
  <si>
    <t>D</t>
  </si>
  <si>
    <t>E</t>
  </si>
  <si>
    <t>F</t>
  </si>
  <si>
    <t>G</t>
  </si>
  <si>
    <t>N</t>
  </si>
  <si>
    <t>O</t>
  </si>
  <si>
    <t>Préparation de l'administration</t>
  </si>
  <si>
    <t>Délivrance nominative</t>
  </si>
  <si>
    <t>Aide à la prise</t>
  </si>
  <si>
    <t>Préparation et administration</t>
  </si>
  <si>
    <t>Oui</t>
  </si>
  <si>
    <t>Non</t>
  </si>
  <si>
    <t>Commentaires</t>
  </si>
  <si>
    <t>Nombre de risques</t>
  </si>
  <si>
    <t>maîtrisés</t>
  </si>
  <si>
    <t>non maîtrisés</t>
  </si>
  <si>
    <t>% de maîtrise des risques</t>
  </si>
  <si>
    <t>Score réalisé</t>
  </si>
  <si>
    <t>u</t>
  </si>
  <si>
    <t>L</t>
  </si>
  <si>
    <t>M</t>
  </si>
  <si>
    <t>H</t>
  </si>
  <si>
    <t>I</t>
  </si>
  <si>
    <t>J</t>
  </si>
  <si>
    <t>K</t>
  </si>
  <si>
    <t>P</t>
  </si>
  <si>
    <t>Q</t>
  </si>
  <si>
    <t>R</t>
  </si>
  <si>
    <t>S</t>
  </si>
  <si>
    <t>T</t>
  </si>
  <si>
    <t>U</t>
  </si>
  <si>
    <t>V</t>
  </si>
  <si>
    <t>total</t>
  </si>
  <si>
    <t>min</t>
  </si>
  <si>
    <t>max</t>
  </si>
  <si>
    <t>moy</t>
  </si>
  <si>
    <t>Votre unité</t>
  </si>
  <si>
    <t>Moyenne</t>
  </si>
  <si>
    <t>MAX</t>
  </si>
  <si>
    <t>faible</t>
  </si>
  <si>
    <t>moyen</t>
  </si>
  <si>
    <t>Présentation</t>
  </si>
  <si>
    <t>Consignes d'utilisation</t>
  </si>
  <si>
    <t>Pour tout renseignement</t>
  </si>
  <si>
    <t>Votre établissement</t>
  </si>
  <si>
    <t>texte libre</t>
  </si>
  <si>
    <t>menu</t>
  </si>
  <si>
    <t>Avant de commencer, quelques questions rapides</t>
  </si>
  <si>
    <t>Ces questions sont importantes pour améliorer la pertinence de la synthèse et pour votre suivi sur site</t>
  </si>
  <si>
    <t>Date de la réunion</t>
  </si>
  <si>
    <t>Fonctions des participants à la réunion</t>
  </si>
  <si>
    <t>précisez</t>
  </si>
  <si>
    <t>Sauvegardez ce fichier en le renommant</t>
  </si>
  <si>
    <t>mettre un X dans chaque case des fonctions présentes</t>
  </si>
  <si>
    <t>élevé</t>
  </si>
  <si>
    <t>Cartographie détaillée de vos points forts et vulnérabilités</t>
  </si>
  <si>
    <t>Niveau de maîtrise des risques</t>
  </si>
  <si>
    <t>Votre Score</t>
  </si>
  <si>
    <t>Votre score par thème, axe et sous-thème</t>
  </si>
  <si>
    <t>max-min</t>
  </si>
  <si>
    <t>moyenne</t>
  </si>
  <si>
    <t>position</t>
  </si>
  <si>
    <t>Risque modéré</t>
  </si>
  <si>
    <t>Risque moyen</t>
  </si>
  <si>
    <t>Risque élevé</t>
  </si>
  <si>
    <t>Risque majeur</t>
  </si>
  <si>
    <t>Code</t>
  </si>
  <si>
    <t>Libellé</t>
  </si>
  <si>
    <t>Code N-1</t>
  </si>
  <si>
    <t>Axe 1</t>
  </si>
  <si>
    <t>Axe 2</t>
  </si>
  <si>
    <t>Axe 3</t>
  </si>
  <si>
    <t>Axe 4</t>
  </si>
  <si>
    <t>Axe 5</t>
  </si>
  <si>
    <t>Axe 6</t>
  </si>
  <si>
    <t>Axe 7</t>
  </si>
  <si>
    <t>Note</t>
  </si>
  <si>
    <t>Ordre</t>
  </si>
  <si>
    <t>Libelle</t>
  </si>
  <si>
    <t>Référence niveau 4 (questionnaire)</t>
  </si>
  <si>
    <t>Notation</t>
  </si>
  <si>
    <t>Code Quest</t>
  </si>
  <si>
    <t>Réponse</t>
  </si>
  <si>
    <t>RépSimple</t>
  </si>
  <si>
    <t>RépSimpleInv</t>
  </si>
  <si>
    <t>Code thème</t>
  </si>
  <si>
    <t>Code ss-thème</t>
  </si>
  <si>
    <t>Code axe</t>
  </si>
  <si>
    <t>Nom</t>
  </si>
  <si>
    <t>Référence niveau 1 (Thèmes)</t>
  </si>
  <si>
    <t>Référence niveau 2 (Axes)</t>
  </si>
  <si>
    <t>Référence niveau 3 (sous-thèmes)</t>
  </si>
  <si>
    <t>Réponse simple (oui/non/nc)</t>
  </si>
  <si>
    <t>Réponse simple inversée (oui/non/nc et notation inversée)</t>
  </si>
  <si>
    <t>Référentiel des systèmes de notation</t>
  </si>
  <si>
    <t>Max</t>
  </si>
  <si>
    <t>RépComplexe1</t>
  </si>
  <si>
    <t>Tous les 3 mois</t>
  </si>
  <si>
    <t>Tous les 6 mois</t>
  </si>
  <si>
    <t>Tous les 12 mois</t>
  </si>
  <si>
    <t>Réponse complexe 1</t>
  </si>
  <si>
    <t>RépComplexe2</t>
  </si>
  <si>
    <t>-</t>
  </si>
  <si>
    <t>W</t>
  </si>
  <si>
    <t>Réponse complexe 2</t>
  </si>
  <si>
    <t>Réponse complexe 3</t>
  </si>
  <si>
    <t>RépComplexe3</t>
  </si>
  <si>
    <t>Oui partiellement</t>
  </si>
  <si>
    <t>Dans un autre établissement de soins ou médico-social</t>
  </si>
  <si>
    <t>Entrée et sortie du patient</t>
  </si>
  <si>
    <t>Axe 8</t>
  </si>
  <si>
    <t>Organisations médicale et soignante</t>
  </si>
  <si>
    <t>Modalités d'hospitalisation</t>
  </si>
  <si>
    <t>Protocoles / procédures (gestion manuelle ou dématérialisée)</t>
  </si>
  <si>
    <t>Entrée et dossier du patient</t>
  </si>
  <si>
    <t>Traitement personnel du patient</t>
  </si>
  <si>
    <t>Préparation de la sortie du patient</t>
  </si>
  <si>
    <t>Dotation de médicaments</t>
  </si>
  <si>
    <t>X</t>
  </si>
  <si>
    <t>Au cours de la même journée, généralement plusieurs médecins prescrivent des médicaments pour le même patient.</t>
  </si>
  <si>
    <t>Préparateur référent</t>
  </si>
  <si>
    <t>Zones de saisie des réponses</t>
  </si>
  <si>
    <t>ZoneSaisie1</t>
  </si>
  <si>
    <t>ZoneSaisie2</t>
  </si>
  <si>
    <t>ZoneSaisie3</t>
  </si>
  <si>
    <t>ZoneSaisie4</t>
  </si>
  <si>
    <t>Commentaire</t>
  </si>
  <si>
    <r>
      <t xml:space="preserve">« </t>
    </r>
    <r>
      <rPr>
        <b/>
        <sz val="10"/>
        <rFont val="Arial"/>
        <family val="2"/>
      </rPr>
      <t>Sécurisation de la prise en charge médicamenteuse</t>
    </r>
    <r>
      <rPr>
        <sz val="10"/>
        <rFont val="Arial"/>
        <family val="2"/>
      </rPr>
      <t>» (de la prescription à l'administration du médicament, l'aide à la prise...)</t>
    </r>
  </si>
  <si>
    <r>
      <t xml:space="preserve">« </t>
    </r>
    <r>
      <rPr>
        <b/>
        <sz val="10"/>
        <rFont val="Arial"/>
        <family val="2"/>
      </rPr>
      <t>Sécurisation du stockage des médicaments</t>
    </r>
    <r>
      <rPr>
        <sz val="10"/>
        <rFont val="Arial"/>
        <family val="2"/>
      </rPr>
      <t>» (armoire des médicaments, qualité du stockage,..)</t>
    </r>
  </si>
  <si>
    <t>L'ANAP vous remercie par avance de transmettre vos remarques et vos suggestions pour l'amélioration de l'outil à l'adresse suivante :</t>
  </si>
  <si>
    <t>Majid TALLA, Manager - ANAP</t>
  </si>
  <si>
    <t>majid.talla@anap.fr</t>
  </si>
  <si>
    <t>ESPIC</t>
  </si>
  <si>
    <t>Donnez quelques précisions sur la réunion</t>
  </si>
  <si>
    <t>Autre</t>
  </si>
  <si>
    <t>Les prescripteurs et les IDE sont informés des nouveaux médicaments introduits au livret et des modifications de spécialités pour une même DCI.</t>
  </si>
  <si>
    <t>Les éventuels troubles de la déglutition du patient sont indiqués dans le dossier.</t>
  </si>
  <si>
    <t>Le poids du patient est mesuré et indiqué au dossier.</t>
  </si>
  <si>
    <t>Les prescriptions médicamenteuses des patients sont informatisées en intégralité.</t>
  </si>
  <si>
    <t>La majorité (&gt;50% des lignes) du traitement du patient est préparée et délivrée nominativement par la pharmacie.</t>
  </si>
  <si>
    <t>Le rythme de cette délivrance nominative est généralement adapté aux modifications de traitement durant le séjour du patient.</t>
  </si>
  <si>
    <t>L'identité du patient est vérifiée systématiquement avant toute administration.</t>
  </si>
  <si>
    <t>L'administration des médicaments est enregistrée sur le même support que celui utilisé pour la prescription.</t>
  </si>
  <si>
    <t>L'administration des médicaments prescrits de façon conditionnelle (si besoin…) est enregistrée sur le même support que celui utilisé pour la prescription.</t>
  </si>
  <si>
    <t>Les motifs de l'administration des médicaments en prescription conditionnelle sont indiqués sur le support de prescription ou dans le dossier du patient.</t>
  </si>
  <si>
    <t>La date d'ouverture des médicaments multidoses est toujours inscrite sur le conditionnement.</t>
  </si>
  <si>
    <t>Dans le cas où le patient est autonome, les consignes particulières de prises (avant, pendant, après le repas…) lui sont rappelées par les IDE.</t>
  </si>
  <si>
    <t>Les médicaments à conserver à +4°C sont délivrés dans le respect de la chaîne du froid.</t>
  </si>
  <si>
    <t>Sauf exception, les formes orales de médicaments sont en doses unitaires identifiables (industrielles ou reconditionnées/surconditionnées par la PUI).</t>
  </si>
  <si>
    <t>Les doses fractionnées (demi ou quart) sont délivrées par la PUI en conditionnement unitaire identifiable.</t>
  </si>
  <si>
    <t>Le moment de l'administration de chaque médicament est traçé (l'heure pour les médicaments injectables).</t>
  </si>
  <si>
    <t>Synergie avec la PUI</t>
  </si>
  <si>
    <t>Durée de remplissage du questionnaire :</t>
  </si>
  <si>
    <t>NB: les documents ou protocoles mentionnés dans les questions suivantes sont gérés de façon manuelle ou dématérialisée ( site intranet ou autre moyen informatique…)</t>
  </si>
  <si>
    <t>NA</t>
  </si>
  <si>
    <t>Oui totalement</t>
  </si>
  <si>
    <r>
      <t xml:space="preserve">Outil d'auto-évaluation et de gestion des risques liés à la prise en charge médicamenteuse des patients au niveau de l'Unité de Soins.
Il permet :
- d'établir la </t>
    </r>
    <r>
      <rPr>
        <b/>
        <sz val="15"/>
        <rFont val="Calibri"/>
        <family val="2"/>
      </rPr>
      <t>Cartographie des Risques</t>
    </r>
    <r>
      <rPr>
        <sz val="15"/>
        <rFont val="Calibri"/>
        <family val="2"/>
      </rPr>
      <t xml:space="preserve"> et de la </t>
    </r>
    <r>
      <rPr>
        <b/>
        <sz val="15"/>
        <rFont val="Calibri"/>
        <family val="2"/>
      </rPr>
      <t>Sécurisation de la Prise en Charge Médicamenteuse dans l'Etablissement</t>
    </r>
    <r>
      <rPr>
        <sz val="15"/>
        <rFont val="Calibri"/>
        <family val="2"/>
      </rPr>
      <t xml:space="preserve">
- de cibler les </t>
    </r>
    <r>
      <rPr>
        <b/>
        <sz val="15"/>
        <rFont val="Calibri"/>
        <family val="2"/>
      </rPr>
      <t>axes prioritaires d'amélioration</t>
    </r>
    <r>
      <rPr>
        <sz val="15"/>
        <rFont val="Calibri"/>
        <family val="2"/>
      </rPr>
      <t xml:space="preserve"> du processus
- d’engager les équipes dans des </t>
    </r>
    <r>
      <rPr>
        <b/>
        <sz val="15"/>
        <rFont val="Calibri"/>
        <family val="2"/>
      </rPr>
      <t xml:space="preserve">plans d’actions concrets </t>
    </r>
    <r>
      <rPr>
        <sz val="15"/>
        <rFont val="Calibri"/>
        <family val="2"/>
      </rPr>
      <t xml:space="preserve">
</t>
    </r>
  </si>
  <si>
    <r>
      <t xml:space="preserve">Cartographie des Risques et de la Sécurisation de la prise en charge médicamenteuse des patients </t>
    </r>
    <r>
      <rPr>
        <b/>
        <u val="single"/>
        <sz val="14"/>
        <rFont val="Arial Narrow"/>
        <family val="2"/>
      </rPr>
      <t>dans l'Unité de Soins</t>
    </r>
  </si>
  <si>
    <t xml:space="preserve">L'outil explore trois thématiques principales : </t>
  </si>
  <si>
    <r>
      <rPr>
        <b/>
        <sz val="10"/>
        <rFont val="Arial"/>
        <family val="2"/>
      </rPr>
      <t>InterDiag Médicaments</t>
    </r>
    <r>
      <rPr>
        <sz val="10"/>
        <rFont val="Arial"/>
        <family val="2"/>
      </rPr>
      <t xml:space="preserve"> couvre les principaux aspects de la prise en charge médicamenteuse (hors solutés) avec pour objectif essentiel de susciter le </t>
    </r>
    <r>
      <rPr>
        <u val="single"/>
        <sz val="10"/>
        <rFont val="Arial"/>
        <family val="2"/>
      </rPr>
      <t>dialogue pluridisciplinaire sur la sécurisation de ce processus au sein de l'unité de soins</t>
    </r>
    <r>
      <rPr>
        <sz val="10"/>
        <rFont val="Arial"/>
        <family val="2"/>
      </rPr>
      <t xml:space="preserve">, une problématique cruciale, complexe et multifactorielle. Les résultats obtenus permettent de </t>
    </r>
    <r>
      <rPr>
        <u val="single"/>
        <sz val="10"/>
        <rFont val="Arial"/>
        <family val="2"/>
      </rPr>
      <t>définir les axes prioritaires d'actions afin d'engager les acteurs dans des plans d'actions concrets pour l'amélioration de la qualité et de la sécurité des soins.</t>
    </r>
  </si>
  <si>
    <t>Identifiez votre Unité de Soins</t>
  </si>
  <si>
    <t>Les problématiques étant sans doute différentes selon la typologie de l'unité de soins, merci d'identifier l'unité qui va remplir le questionnaire.</t>
  </si>
  <si>
    <t>Typologie de votre établissement</t>
  </si>
  <si>
    <t>Votre unité de soins</t>
  </si>
  <si>
    <t>Typologie de votre unité de soins</t>
  </si>
  <si>
    <t>Il est essentiel de remplir ce questionnaire au cours d'une réunion pluridisciplinaire, comprenant au moins le médecin, le cadre de santé et le pharmacien responsable de l'unité, le cas échéant l'IDE, le préparateur référent, le responsable qualité et/ou le gestionnaire des risques associés aux soins de votre établissement ...</t>
  </si>
  <si>
    <t>Médecin</t>
  </si>
  <si>
    <t>Cadre de Santé (ou FF)</t>
  </si>
  <si>
    <t>Pharmacien</t>
  </si>
  <si>
    <t>Responsable Qualité</t>
  </si>
  <si>
    <t>Typologie établissement</t>
  </si>
  <si>
    <t>CHU</t>
  </si>
  <si>
    <t>CH</t>
  </si>
  <si>
    <t>Hôpital Local</t>
  </si>
  <si>
    <t>Ets Privé, non ESPIC</t>
  </si>
  <si>
    <t>Typologie unité de soins</t>
  </si>
  <si>
    <t>Chirurgie</t>
  </si>
  <si>
    <t>Médecine</t>
  </si>
  <si>
    <t>Obstétrique</t>
  </si>
  <si>
    <t>Urgence</t>
  </si>
  <si>
    <t>Réa / Soins intensifs</t>
  </si>
  <si>
    <t>Oncologie</t>
  </si>
  <si>
    <t>Soins de Suite</t>
  </si>
  <si>
    <t>Psychiatrie</t>
  </si>
  <si>
    <t>Long Séjour</t>
  </si>
  <si>
    <t>Risque structurel de l'unité de soins</t>
  </si>
  <si>
    <t>Votre unité de soins accueille régulièrement des internes en médecine.</t>
  </si>
  <si>
    <t>Votre unité de soins assure plusieurs types de prises en charge de patients (hospitalisation de jour / hospitalisation complète / soins intensifs…).</t>
  </si>
  <si>
    <t>Au moins une fois par semaine, un patient change de chambre au cours de son séjour dans votre unité de soins.</t>
  </si>
  <si>
    <t>Votre unité administre des chimiothérapies anticancéreuses injectables.</t>
  </si>
  <si>
    <t>Votre unité prends en charge des patients à risques ou sensibles (pédiatrie, réanimation, gériatrie…).</t>
  </si>
  <si>
    <t>Politique de sécurisation de l'unité de soins</t>
  </si>
  <si>
    <t>- Règles générales d'approvisionnement, de gestion, de conservation et d'utilisation des médicaments.</t>
  </si>
  <si>
    <t>- Modalités de la permanence pharmaceutique (accès aux médicaments pendant la fermeture de la PUI…).</t>
  </si>
  <si>
    <t>- Consignes de nettoyage des chariots utilisés pour l'administration des médicaments aux patients.</t>
  </si>
  <si>
    <t>- Consignes de nettoyage des piluliers.</t>
  </si>
  <si>
    <t>- Protocole de prise en charge de la douleur</t>
  </si>
  <si>
    <t>- Protocole de suivi des patients sous anticoagulants (oraux, injectables).</t>
  </si>
  <si>
    <t>- Protocole de prémédication avant les actes chirurgicaux concernant vos patients.</t>
  </si>
  <si>
    <t>- Protocole de prémédication avant les actes diagnostiques concernant vos patients.</t>
  </si>
  <si>
    <t>- Document validé rappelant les médicaments à ne pas mélanger dans un pousse-seringue ou dans une perfusion, ou à ne pas administrer en même temps sur la même voie.</t>
  </si>
  <si>
    <t>- Modalités d'utilisation des dispositifs d'administration (pousse-seringues électriques, pompes, PCA, infuseurs…).</t>
  </si>
  <si>
    <t>- Modalités de prescription, de préparation et d'administration des insulines.</t>
  </si>
  <si>
    <t>Ces documents sont actualisés / revalidés au moins une fois par an.</t>
  </si>
  <si>
    <t xml:space="preserve">Le cadre de votre unité de soins veille à ce que tout les personnels de soins connaissent les jours et horaires d'ouverture de la pharmacie. </t>
  </si>
  <si>
    <t>Les spécificités thérapeutiques (traitements et surveillances particulières) de votre unité sont présentées de manière formelle lors de l'accueil / formation d'un nouveau médecin (dont internes et externes en médecine).</t>
  </si>
  <si>
    <t>Des séances d'information concernant des médicaments sont organisées dans votre unité de soins.</t>
  </si>
  <si>
    <t>Les risques de confusion entre deux médicaments (conditionnement, homonymie, homophonie, étiquetage…) sont signalés par un système d'alerte (affichage…).</t>
  </si>
  <si>
    <t>Le livret thérapeutique est disponible dans votre unité de soins et facilement accessible à la consultation par le personnel de soins (intranet, format poche...).</t>
  </si>
  <si>
    <t>Le personnel soignant de votre unité est sensibilisé aux risques d'erreurs liées à l'administration de KCl injectable.</t>
  </si>
  <si>
    <t>Des formations spécifiques à l'utilisation des gaz à usage médical sont organisées dans votre unité de soins.</t>
  </si>
  <si>
    <t>Une fiche de déclaration d'événement indésirable médicamenteux, de risque ou d'erreur médicamenteuse, est mise à disposition des personnels dans votre unité de soins.</t>
  </si>
  <si>
    <t>Les modalités d'utilisation de cette fiche sont connues de tous les personnels de votre unité de soins.</t>
  </si>
  <si>
    <t>Pour encourager la déclaration des erreurs médicamenteuses, une charte de "non punition" , signée par la direction de l'établissement, existe.</t>
  </si>
  <si>
    <t>Des réunions d'analyse des erreurs médicamenteuses avérées ou évitées ont lieu plusieurs fois par an entre médecins, infirmières et pharmaciens (CREX, REMED…).</t>
  </si>
  <si>
    <t>Des médecins de votre unité de soins participent aux travaux de la COMEDIMS (ou instance équivalente).</t>
  </si>
  <si>
    <t>La COMEDIMS (ou instance équivalente) a défini une politique institutionnelle de prescription en dénomination commune (DCI) des médicaments (mise à disposition d'outils, logiciel de prescription adapté, livret thérapeutique…).</t>
  </si>
  <si>
    <t>Le médecin responsable de l'unité de soins analyse au moins une fois par an la consommation des médicaments.</t>
  </si>
  <si>
    <t>Le cadre de l'unité de soins analyse au moins une fois par an la consommation des médicaments.</t>
  </si>
  <si>
    <t>Votre unité de soins participe à des démarches institutionnelles visant à maîtriser la prescription médicamenteuse (antibioprophylaxie, douleur…).</t>
  </si>
  <si>
    <t>Vos prescripteurs ont défini des objectifs spécifiques à votre unité de soins pour améliorer certaines pratiques de prescription (antiinfectieux, psychotropes, relais IV/Per os…).</t>
  </si>
  <si>
    <t>Vous avez identifié dans votre unité de soins des médicaments "à risque" et mis en place des dispositions spécifiques de gestion / préparation / administration.</t>
  </si>
  <si>
    <t>Lors de l'arrivée d'un nouveau médecin (dont internes et externes en médecine) celui-ci est formé à l'utilisation du logiciel informatique de votre unité de soins.</t>
  </si>
  <si>
    <t>Un guide d'utilisation du logiciel informatique est disponible et accessible à tous les personnels.</t>
  </si>
  <si>
    <t>Il existe une procédure de solutions dégradées en cas de panne informatique.</t>
  </si>
  <si>
    <t>Les personnels de votre unité de soins sont informés de cette procédure et l'appliquent.</t>
  </si>
  <si>
    <t>Les erreurs liées à l'informatisation du circuit du médicament (prescription, dispensation, administration) font l'objet d'une analyse pluridisciplinaire au même titre que les erreurs médicamenteuses (CREX, REMED…).</t>
  </si>
  <si>
    <t>Des actions correctives décidées durant ces réunions pluridisciplinaires sont mises en place.</t>
  </si>
  <si>
    <t>L'organisation du circuit du médicament en place repose sur une concertation formalisée, et renouvellée chaque année,  entre le médecin, le cadre et le pharmacien.</t>
  </si>
  <si>
    <t>Un personnel de la pharmacie (pharmacien ou préparateur) est référent pour votre unité de soins (effectuant un suivi particulier de votre unité).</t>
  </si>
  <si>
    <t>Les personnes chargées du transport des médicaments entre la PUI et votre unité de soins sont formées à la spécificité de ces produits.</t>
  </si>
  <si>
    <t>Le transport des médicaments de la PUI à votre unité de soins préserve la confidentialité des données patients.</t>
  </si>
  <si>
    <t>Un protocole recense les situations dans lesquelles l'autonomie peut être laissée au patient pour la prise de ses médicaments, ainsi que les médicaments concernés.</t>
  </si>
  <si>
    <t>Cette décision est indiquée en clair dans le dossier du patient.</t>
  </si>
  <si>
    <t>Les allergies éventuelles du patient sont systématiquement mentionnées dans le dossier.</t>
  </si>
  <si>
    <t>En cas de séjour prolongé, le poids du patient est mesuré à intervalle régulier et indiqué dans son dossier.</t>
  </si>
  <si>
    <t>En cas de séjour prolongé, la fonction rénale du patient est évaluée à intervalle régulier et les résultats sont notés dans son dossier.</t>
  </si>
  <si>
    <t>Lors de l'admission du patient, le médecin prend connaissance de son traitement personnel et décide quel médicament est conservé, substitué ou arrêté.</t>
  </si>
  <si>
    <t>Les éventuelles modifications de ce traitement (arrêt ou substitution) sont expliquées au patient et/ou à la famille.</t>
  </si>
  <si>
    <t>Les prescriptions médicamenteuses de patients en provenance d'autres unités de soins sont reçues avant ou en même temps que le patient lui-même.</t>
  </si>
  <si>
    <t>Un document décrit les règles de gestion du traitement personnel du patient.</t>
  </si>
  <si>
    <t>Une modification importante du traitement du patient fait l'objet d'une concertation entre le médecin hospitalier et le médecin traitant du patient.</t>
  </si>
  <si>
    <t>Les médicaments personnels du patient sont isolés dès l'admission et stockés dans un emplacement spécifique du poste de soins de l'unité.</t>
  </si>
  <si>
    <t>Les médicaments personnels sont rendus à la famille ou au patient lors de sa sortie seulement si la prescription de sortie mentionne ces mêmes médicaments.</t>
  </si>
  <si>
    <t>Dans votre unité de soins il existe un document recensant les médicaments qui justifient d'informer le patient, avant sa sortie, des règles de leur bon usage.</t>
  </si>
  <si>
    <t>Durant son séjour, le patient et sa famille reçoivent, de l'équipe soignante ou de la pharmacie, des informations relatives au traitement médicamenteux.</t>
  </si>
  <si>
    <t>En cas de transfert du patient vers des soins de suite, USLD ou EHPAD, l'ensemble des prescriptions médicamenteuses du patient l'accompagnent.</t>
  </si>
  <si>
    <t>En cas de révision profonde du traitement, le médecin traitant du patient en est informé à sa sortie.</t>
  </si>
  <si>
    <t>Le support de prescription (papier/informatique) inclut les médicaments du traitement personnel du patient validés (conservés / substitués) lors de l'admission.</t>
  </si>
  <si>
    <t>Les prescriptions des médecins de votre unité sont intégralement conformes aux bonnes pratiques (datées, lisibles, signées, dosages, posologies…).</t>
  </si>
  <si>
    <t>Dans la mesure du possible, les prescripteurs s'astreignent à prescrire au livret thérapeutique.</t>
  </si>
  <si>
    <t>Les prescripteurs sont informés des substitutions et des remplacements de traitement par la pharmacie.</t>
  </si>
  <si>
    <t>Les prescripteurs sont informés en cas de non administration de médicaments.</t>
  </si>
  <si>
    <t>La prescription différencie clairement les formes injectables des autres formes de médicaments.</t>
  </si>
  <si>
    <t>Les modalités de dilution des médicaments injectables (nature et volume du véhicule) sont prescrites.</t>
  </si>
  <si>
    <t>Les prescriptions conditionnelles (si besoin) d'antalgiques font l'objet d'un protocole d'administration.</t>
  </si>
  <si>
    <t>Les prescriptions médicamenteuses de votre unité de soins sont analysées en intégralité par un pharmacien à un rythme adapté au type de séjour.</t>
  </si>
  <si>
    <t>Votre unité de soins reçoit au moins une fois par semaine un avis pharmaceutique d'adaptation d'une prescription.</t>
  </si>
  <si>
    <t>Les types d'analyse pharmaceutique à effectuer sont convenus entre le médecin responsable de votre unité de soins et la PUI.</t>
  </si>
  <si>
    <t>En accord avec le responsable médical de l'unité de soins, la pharmacie adapte son niveau d'analyse en fonction de l'expertise du prescripteur.</t>
  </si>
  <si>
    <t>Les modalités de transmission des avis pharmaceutiques ont fait l'objet d'une concertation entre médecin et pharmacien.</t>
  </si>
  <si>
    <t>Les médecins communiquent leur décision à la pharmacie par rapport à l'avis pharmaceutique</t>
  </si>
  <si>
    <t>Les délivrances nominatives arrivent dans des contenants (bacs, tiroirs, casiers, sachets…) adaptés au mode de rangement dans votre unité de soins.</t>
  </si>
  <si>
    <t>La délivrance nominative de la PUI nécessite de nombreuses adaptations dans votre unité de soins (changement de prescription, compléments par certaines formes…).</t>
  </si>
  <si>
    <t>Votre unité reglobalise certains médicaments délivrés nominativement par la pharmacie.</t>
  </si>
  <si>
    <t>Dans votre unité de soins il existe un document décrivant les règles de découpes des blisters de médicaments (identification du médicament).</t>
  </si>
  <si>
    <t>helene.eychenie@anap.fr</t>
  </si>
  <si>
    <r>
      <t>Hélène EYCHENI</t>
    </r>
    <r>
      <rPr>
        <sz val="10"/>
        <color indexed="18"/>
        <rFont val="Calibri"/>
        <family val="2"/>
      </rPr>
      <t>É</t>
    </r>
    <r>
      <rPr>
        <sz val="10"/>
        <color indexed="18"/>
        <rFont val="Arial"/>
        <family val="2"/>
      </rPr>
      <t>, Chef de projet - ANAP</t>
    </r>
  </si>
  <si>
    <t xml:space="preserve">Cet outil est destiné à être utilisé au cours d'une réunion pluridisciplinaire avec les principaux acteurs concernés par la prise en charge médicamenteuse des patients : Médecins, Cadre de santé, Pharmaciens, IDE, Responsable qualité et/ou Gestion des risques le cas échéant.  Remplir le fichier Excel permet de disposer instantanément des synthèses.
Pour chacune des questions de l'outil, l'utilisateur choisit sa réponse parmi les réponses proposées dans le menu déroulant : 
- Oui (partiellement/ totalement pour certains items)
- Non
- NA : Non Applicable 
Les réponses « Oui partiellement » sont cotées pour moitié du score. 
La réponse "NA" a le même effet qu'une non-réponse (cellule vide), le critère est exclu du calcul du score et de la synthèse. Les réponses "NA" doivent donc être strictement limitées et justifiées.
Pour les questions A.01, A.02, A.04, A.05, A.06, A.07, A.08, B.01, B.03, B.04, B.05, B.06, L.11, N.03, N.05, O.12, O.13, P.08, P.12, R.03, R.05, T.04, U.03 et W.06  le "Oui" côte pour 0 points et le "Non" côte pour 1 point.
Les réponses peuvent être explicitées par un commentaire le cas échéant. </t>
  </si>
  <si>
    <t>Plan d'actions de sécurisation de la prise en charge médicamenteuse</t>
  </si>
  <si>
    <r>
      <rPr>
        <sz val="10"/>
        <rFont val="Arial"/>
        <family val="2"/>
      </rPr>
      <t xml:space="preserve">« </t>
    </r>
    <r>
      <rPr>
        <b/>
        <sz val="10"/>
        <rFont val="Arial"/>
        <family val="2"/>
      </rPr>
      <t>Contexte et politique» de sécurisation dans l'établissement</t>
    </r>
    <r>
      <rPr>
        <sz val="10"/>
        <rFont val="Arial"/>
        <family val="2"/>
      </rPr>
      <t xml:space="preserve"> » (pilotage, organisation, information/formation, synergie avec la pharmacie…)</t>
    </r>
  </si>
  <si>
    <t>Ces trois thématiques sont déclinées en 9 axes de sécurisation :
• Prévention
• Pilotage
• Entrée et sortie du patient
• Prescription
• Dispensation
• Préparation et administration
• Organisation du stockage
• Gestion du stock
• Gestion du chariot d’urgence
24 sous-thèmes sont traités (A…X) correspondant à 177 questions au total.
L’Onglet « risque structurel de l’établissement » permet de situer le niveau de risque de l’établissement en prenant en compte ses caractéristiques liées notamment à l’organisation générale de l’établissement (politique managériale, gestion des Ressources Humaines, …) et aux modalités de la prise en charge (profils des patients...).  
Les résultats des scores du « Risque Structurel » sont exprimés en pourcentage de risques. Plus le pourcentage est élevé, plus le niveau de risque est important.
Les résultats des scores des trois autres onglets : contexte/politique, prise en charge et stockage, sont exprimés en pourcentage de maîtrise des risques. Plus le pourcentage est élevé plus le risque est maîtrisé. 
La réponse au questionnaire permet de consolider automatiquement :
- deux synthèses sous forme de scores et de graphes (schéma des sous-thèmes et radar des axes). Elles objectivent les points forts de la sécurisation et les leviers potentiels d'amélioration.
- Un plan d’actions à compléter (plan d'action priorisé ou dans l'orde du questionnaire).
Les résultats obtenus permettent de définir les axes prioritaires d'actions afin d'engager les équipes dans des plans d'actions concrets pour l'amélioration de la sécurisation de la prise en charge médicamenteuse des patients.</t>
  </si>
  <si>
    <t>alexandra.lam@anap.fr</t>
  </si>
  <si>
    <t>Alexandra LAM, Chef de projet - ANAP (si problème technique)</t>
  </si>
  <si>
    <t>Synthèse de vos résultats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</si>
</sst>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dd/mm/yy;@"/>
    <numFmt numFmtId="166" formatCode="_(* #,##0.00_);_(* \(#,##0.00\);_(* &quot;-&quot;??_);_(@_)"/>
    <numFmt numFmtId="167" formatCode="_-* #,##0\ _€_-;\-* #,##0\ _€_-;_-* &quot;-&quot;??\ _€_-;_-@_-"/>
    <numFmt numFmtId="168" formatCode="&quot;Vrai&quot;;&quot;Vrai&quot;;&quot;Faux&quot;"/>
    <numFmt numFmtId="169" formatCode="&quot;Actif&quot;;&quot;Actif&quot;;&quot;Inactif&quot;"/>
    <numFmt numFmtId="170" formatCode="[$€-2]\ #,##0.00_);[Red]\([$€-2]\ #,##0.00\)"/>
    <numFmt numFmtId="171" formatCode="[$-40C]dddd\ d\ mmmm\ yyyy"/>
  </numFmts>
  <fonts count="169">
    <font>
      <sz val="8"/>
      <name val="Arial"/>
      <family val="0"/>
    </font>
    <font>
      <sz val="11"/>
      <color indexed="8"/>
      <name val="Calibri"/>
      <family val="2"/>
    </font>
    <font>
      <b/>
      <sz val="8"/>
      <name val="Arial"/>
      <family val="2"/>
    </font>
    <font>
      <b/>
      <sz val="12"/>
      <name val="Arial Narrow"/>
      <family val="2"/>
    </font>
    <font>
      <b/>
      <sz val="16"/>
      <name val="Arial Narrow"/>
      <family val="2"/>
    </font>
    <font>
      <sz val="10"/>
      <name val="Tahoma"/>
      <family val="2"/>
    </font>
    <font>
      <b/>
      <sz val="10"/>
      <name val="Tahoma"/>
      <family val="2"/>
    </font>
    <font>
      <sz val="10"/>
      <color indexed="9"/>
      <name val="Tahoma"/>
      <family val="2"/>
    </font>
    <font>
      <sz val="10"/>
      <color indexed="48"/>
      <name val="Tahoma"/>
      <family val="2"/>
    </font>
    <font>
      <i/>
      <sz val="8"/>
      <name val="Tahoma"/>
      <family val="2"/>
    </font>
    <font>
      <b/>
      <sz val="9"/>
      <color indexed="62"/>
      <name val="Tahoma"/>
      <family val="2"/>
    </font>
    <font>
      <sz val="16"/>
      <name val="Arial Narrow"/>
      <family val="2"/>
    </font>
    <font>
      <b/>
      <sz val="16"/>
      <color indexed="10"/>
      <name val="Arial Narrow"/>
      <family val="2"/>
    </font>
    <font>
      <sz val="14"/>
      <color indexed="62"/>
      <name val="Arial Narrow"/>
      <family val="2"/>
    </font>
    <font>
      <sz val="12"/>
      <name val="Arial"/>
      <family val="2"/>
    </font>
    <font>
      <sz val="60"/>
      <name val="Matisse ITC"/>
      <family val="5"/>
    </font>
    <font>
      <b/>
      <sz val="36"/>
      <name val="Tahoma"/>
      <family val="2"/>
    </font>
    <font>
      <b/>
      <sz val="36"/>
      <color indexed="62"/>
      <name val="Tahoma"/>
      <family val="2"/>
    </font>
    <font>
      <b/>
      <sz val="36"/>
      <color indexed="12"/>
      <name val="Tahoma"/>
      <family val="2"/>
    </font>
    <font>
      <b/>
      <sz val="36"/>
      <color indexed="48"/>
      <name val="Tahoma"/>
      <family val="2"/>
    </font>
    <font>
      <b/>
      <sz val="24"/>
      <color indexed="62"/>
      <name val="Tahoma"/>
      <family val="2"/>
    </font>
    <font>
      <sz val="10"/>
      <name val="Arial"/>
      <family val="2"/>
    </font>
    <font>
      <sz val="10"/>
      <color indexed="62"/>
      <name val="Arial"/>
      <family val="2"/>
    </font>
    <font>
      <sz val="10"/>
      <color indexed="12"/>
      <name val="Arial"/>
      <family val="2"/>
    </font>
    <font>
      <b/>
      <u val="single"/>
      <sz val="10"/>
      <color indexed="62"/>
      <name val="Arial"/>
      <family val="2"/>
    </font>
    <font>
      <sz val="8"/>
      <color indexed="22"/>
      <name val="Arial"/>
      <family val="2"/>
    </font>
    <font>
      <b/>
      <sz val="16"/>
      <color indexed="22"/>
      <name val="Arial Narrow"/>
      <family val="2"/>
    </font>
    <font>
      <sz val="28"/>
      <color indexed="10"/>
      <name val="Arial Narrow"/>
      <family val="2"/>
    </font>
    <font>
      <sz val="24"/>
      <color indexed="10"/>
      <name val="Arial Narrow"/>
      <family val="2"/>
    </font>
    <font>
      <sz val="12"/>
      <color indexed="63"/>
      <name val="Arial"/>
      <family val="2"/>
    </font>
    <font>
      <sz val="11"/>
      <color indexed="9"/>
      <name val="Calibri"/>
      <family val="2"/>
    </font>
    <font>
      <sz val="16"/>
      <color indexed="8"/>
      <name val="Calibri"/>
      <family val="2"/>
    </font>
    <font>
      <sz val="18"/>
      <color indexed="8"/>
      <name val="Calibri"/>
      <family val="2"/>
    </font>
    <font>
      <sz val="12"/>
      <name val="Calibri"/>
      <family val="2"/>
    </font>
    <font>
      <b/>
      <sz val="12"/>
      <color indexed="62"/>
      <name val="Calibri"/>
      <family val="2"/>
    </font>
    <font>
      <b/>
      <u val="single"/>
      <sz val="12"/>
      <name val="Calibri"/>
      <family val="2"/>
    </font>
    <font>
      <b/>
      <sz val="12"/>
      <name val="Calibri"/>
      <family val="2"/>
    </font>
    <font>
      <i/>
      <sz val="12"/>
      <name val="Calibri"/>
      <family val="2"/>
    </font>
    <font>
      <sz val="11"/>
      <color indexed="22"/>
      <name val="Calibri"/>
      <family val="2"/>
    </font>
    <font>
      <sz val="18"/>
      <name val="Calibri"/>
      <family val="2"/>
    </font>
    <font>
      <sz val="18"/>
      <color indexed="23"/>
      <name val="Calibri"/>
      <family val="2"/>
    </font>
    <font>
      <sz val="11"/>
      <color indexed="23"/>
      <name val="Calibri"/>
      <family val="2"/>
    </font>
    <font>
      <b/>
      <sz val="12"/>
      <color indexed="23"/>
      <name val="Calibri"/>
      <family val="2"/>
    </font>
    <font>
      <u val="single"/>
      <sz val="11"/>
      <color indexed="12"/>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6"/>
      <name val="Arial"/>
      <family val="2"/>
    </font>
    <font>
      <sz val="11"/>
      <color indexed="10"/>
      <name val="Calibri"/>
      <family val="2"/>
    </font>
    <font>
      <sz val="9"/>
      <name val="Tahoma"/>
      <family val="2"/>
    </font>
    <font>
      <b/>
      <sz val="9"/>
      <name val="Tahoma"/>
      <family val="2"/>
    </font>
    <font>
      <b/>
      <sz val="9"/>
      <color indexed="10"/>
      <name val="Tahoma"/>
      <family val="2"/>
    </font>
    <font>
      <b/>
      <sz val="9"/>
      <color indexed="9"/>
      <name val="Tahoma"/>
      <family val="2"/>
    </font>
    <font>
      <sz val="9"/>
      <color indexed="48"/>
      <name val="Wingdings 3"/>
      <family val="1"/>
    </font>
    <font>
      <b/>
      <i/>
      <sz val="9"/>
      <color indexed="48"/>
      <name val="Tahoma"/>
      <family val="2"/>
    </font>
    <font>
      <sz val="11"/>
      <name val="Tahoma"/>
      <family val="2"/>
    </font>
    <font>
      <b/>
      <sz val="11"/>
      <name val="Tahoma"/>
      <family val="2"/>
    </font>
    <font>
      <sz val="14"/>
      <name val="Tahoma"/>
      <family val="2"/>
    </font>
    <font>
      <b/>
      <sz val="14"/>
      <color indexed="62"/>
      <name val="Tahoma"/>
      <family val="2"/>
    </font>
    <font>
      <b/>
      <sz val="14"/>
      <name val="Tahoma"/>
      <family val="2"/>
    </font>
    <font>
      <sz val="14"/>
      <color indexed="10"/>
      <name val="Tahoma"/>
      <family val="2"/>
    </font>
    <font>
      <u val="single"/>
      <sz val="16"/>
      <name val="Calibri"/>
      <family val="2"/>
    </font>
    <font>
      <sz val="11"/>
      <color indexed="9"/>
      <name val="Tahoma"/>
      <family val="2"/>
    </font>
    <font>
      <b/>
      <sz val="11"/>
      <color indexed="9"/>
      <name val="Tahoma"/>
      <family val="2"/>
    </font>
    <font>
      <i/>
      <sz val="11"/>
      <color indexed="9"/>
      <name val="Tahoma"/>
      <family val="2"/>
    </font>
    <font>
      <i/>
      <sz val="11"/>
      <name val="Tahoma"/>
      <family val="2"/>
    </font>
    <font>
      <b/>
      <sz val="14"/>
      <color indexed="9"/>
      <name val="Tahoma"/>
      <family val="2"/>
    </font>
    <font>
      <sz val="16"/>
      <name val="Calibri"/>
      <family val="2"/>
    </font>
    <font>
      <i/>
      <sz val="14"/>
      <name val="Tahoma"/>
      <family val="2"/>
    </font>
    <font>
      <b/>
      <sz val="22"/>
      <color indexed="62"/>
      <name val="Tahoma"/>
      <family val="2"/>
    </font>
    <font>
      <b/>
      <sz val="22"/>
      <color indexed="12"/>
      <name val="Tahoma"/>
      <family val="2"/>
    </font>
    <font>
      <b/>
      <sz val="22"/>
      <name val="Tahoma"/>
      <family val="2"/>
    </font>
    <font>
      <b/>
      <sz val="22"/>
      <color indexed="48"/>
      <name val="Tahoma"/>
      <family val="2"/>
    </font>
    <font>
      <b/>
      <sz val="16"/>
      <color indexed="36"/>
      <name val="Arial Narrow"/>
      <family val="2"/>
    </font>
    <font>
      <sz val="28"/>
      <color indexed="36"/>
      <name val="Arial Narrow"/>
      <family val="2"/>
    </font>
    <font>
      <sz val="8"/>
      <color indexed="36"/>
      <name val="Arial"/>
      <family val="2"/>
    </font>
    <font>
      <b/>
      <sz val="16"/>
      <color indexed="9"/>
      <name val="Calibri"/>
      <family val="2"/>
    </font>
    <font>
      <sz val="18"/>
      <color indexed="62"/>
      <name val="Arial Narrow"/>
      <family val="2"/>
    </font>
    <font>
      <i/>
      <sz val="11"/>
      <color indexed="62"/>
      <name val="Arial"/>
      <family val="2"/>
    </font>
    <font>
      <sz val="11"/>
      <name val="Arial"/>
      <family val="2"/>
    </font>
    <font>
      <b/>
      <u val="single"/>
      <sz val="11"/>
      <color indexed="62"/>
      <name val="Arial"/>
      <family val="2"/>
    </font>
    <font>
      <u val="single"/>
      <sz val="11"/>
      <name val="Arial"/>
      <family val="2"/>
    </font>
    <font>
      <b/>
      <sz val="11"/>
      <name val="Arial"/>
      <family val="2"/>
    </font>
    <font>
      <i/>
      <sz val="11"/>
      <color indexed="18"/>
      <name val="Arial"/>
      <family val="2"/>
    </font>
    <font>
      <sz val="15"/>
      <name val="Calibri"/>
      <family val="2"/>
    </font>
    <font>
      <b/>
      <sz val="15"/>
      <name val="Calibri"/>
      <family val="2"/>
    </font>
    <font>
      <strike/>
      <sz val="11"/>
      <name val="Arial"/>
      <family val="2"/>
    </font>
    <font>
      <b/>
      <u val="single"/>
      <sz val="10"/>
      <name val="Arial"/>
      <family val="2"/>
    </font>
    <font>
      <u val="single"/>
      <sz val="10"/>
      <name val="Arial"/>
      <family val="2"/>
    </font>
    <font>
      <sz val="10"/>
      <name val="Wingdings 3"/>
      <family val="1"/>
    </font>
    <font>
      <b/>
      <sz val="14"/>
      <name val="Arial Narrow"/>
      <family val="2"/>
    </font>
    <font>
      <i/>
      <sz val="10"/>
      <name val="Arial"/>
      <family val="2"/>
    </font>
    <font>
      <sz val="12"/>
      <color indexed="48"/>
      <name val="Tahoma"/>
      <family val="2"/>
    </font>
    <font>
      <i/>
      <sz val="12"/>
      <color indexed="48"/>
      <name val="Tahoma"/>
      <family val="2"/>
    </font>
    <font>
      <b/>
      <sz val="28"/>
      <color indexed="62"/>
      <name val="Tahoma"/>
      <family val="2"/>
    </font>
    <font>
      <b/>
      <sz val="28"/>
      <color indexed="12"/>
      <name val="Tahoma"/>
      <family val="2"/>
    </font>
    <font>
      <b/>
      <sz val="28"/>
      <color indexed="48"/>
      <name val="Tahoma"/>
      <family val="2"/>
    </font>
    <font>
      <sz val="10"/>
      <color indexed="9"/>
      <name val="Arial"/>
      <family val="2"/>
    </font>
    <font>
      <sz val="8"/>
      <color indexed="9"/>
      <name val="Arial"/>
      <family val="2"/>
    </font>
    <font>
      <sz val="8"/>
      <color indexed="9"/>
      <name val="Arial Narrow"/>
      <family val="2"/>
    </font>
    <font>
      <sz val="10"/>
      <color indexed="18"/>
      <name val="Arial"/>
      <family val="2"/>
    </font>
    <font>
      <b/>
      <sz val="10"/>
      <color indexed="18"/>
      <name val="Arial"/>
      <family val="2"/>
    </font>
    <font>
      <b/>
      <sz val="10"/>
      <color indexed="56"/>
      <name val="Arial"/>
      <family val="2"/>
    </font>
    <font>
      <b/>
      <sz val="11"/>
      <color indexed="18"/>
      <name val="Calibri"/>
      <family val="2"/>
    </font>
    <font>
      <i/>
      <sz val="10"/>
      <color indexed="9"/>
      <name val="Tahoma"/>
      <family val="2"/>
    </font>
    <font>
      <sz val="16"/>
      <color indexed="9"/>
      <name val="Tahoma"/>
      <family val="2"/>
    </font>
    <font>
      <b/>
      <sz val="16"/>
      <color indexed="9"/>
      <name val="Arial Narrow"/>
      <family val="2"/>
    </font>
    <font>
      <sz val="8"/>
      <color indexed="10"/>
      <name val="Arial"/>
      <family val="2"/>
    </font>
    <font>
      <b/>
      <sz val="12"/>
      <color indexed="62"/>
      <name val="Arial"/>
      <family val="2"/>
    </font>
    <font>
      <sz val="14"/>
      <name val="Arial Narrow"/>
      <family val="2"/>
    </font>
    <font>
      <b/>
      <sz val="10"/>
      <name val="Arial"/>
      <family val="2"/>
    </font>
    <font>
      <b/>
      <u val="single"/>
      <sz val="14"/>
      <name val="Arial Narrow"/>
      <family val="2"/>
    </font>
    <font>
      <i/>
      <sz val="10"/>
      <name val="Tahoma"/>
      <family val="2"/>
    </font>
    <font>
      <sz val="12"/>
      <name val="Arial Narrow"/>
      <family val="2"/>
    </font>
    <font>
      <sz val="48"/>
      <name val="Arial"/>
      <family val="2"/>
    </font>
    <font>
      <b/>
      <sz val="10"/>
      <color indexed="9"/>
      <name val="Tahoma"/>
      <family val="2"/>
    </font>
    <font>
      <b/>
      <sz val="12"/>
      <color indexed="9"/>
      <name val="Tahoma"/>
      <family val="2"/>
    </font>
    <font>
      <b/>
      <sz val="12"/>
      <color indexed="36"/>
      <name val="Arial"/>
      <family val="2"/>
    </font>
    <font>
      <sz val="8"/>
      <color indexed="8"/>
      <name val="Arial"/>
      <family val="2"/>
    </font>
    <font>
      <b/>
      <sz val="16"/>
      <color indexed="10"/>
      <name val="Arial"/>
      <family val="2"/>
    </font>
    <font>
      <sz val="10"/>
      <color indexed="10"/>
      <name val="Arial"/>
      <family val="2"/>
    </font>
    <font>
      <b/>
      <sz val="10"/>
      <color indexed="10"/>
      <name val="Arial"/>
      <family val="2"/>
    </font>
    <font>
      <b/>
      <sz val="10"/>
      <color indexed="10"/>
      <name val="Calibri"/>
      <family val="2"/>
    </font>
    <font>
      <b/>
      <sz val="10"/>
      <name val="Calibri"/>
      <family val="2"/>
    </font>
    <font>
      <b/>
      <sz val="18"/>
      <color indexed="20"/>
      <name val="Calibri"/>
      <family val="2"/>
    </font>
    <font>
      <sz val="10"/>
      <color indexed="18"/>
      <name val="Calibri"/>
      <family val="2"/>
    </font>
    <font>
      <sz val="3.25"/>
      <color indexed="8"/>
      <name val="Arial"/>
      <family val="0"/>
    </font>
    <font>
      <sz val="12"/>
      <color indexed="9"/>
      <name val="Arial"/>
      <family val="0"/>
    </font>
    <font>
      <sz val="4"/>
      <color indexed="8"/>
      <name val="Arial"/>
      <family val="0"/>
    </font>
    <font>
      <sz val="16"/>
      <color indexed="8"/>
      <name val="Arial Narrow"/>
      <family val="0"/>
    </font>
    <font>
      <sz val="12"/>
      <color indexed="8"/>
      <name val="Arial"/>
      <family val="0"/>
    </font>
    <font>
      <b/>
      <sz val="11"/>
      <color indexed="8"/>
      <name val="Calibri"/>
      <family val="2"/>
    </font>
    <font>
      <sz val="8"/>
      <name val="Tahoma"/>
      <family val="2"/>
    </font>
    <font>
      <b/>
      <sz val="40"/>
      <color indexed="9"/>
      <name val="Calibri"/>
      <family val="0"/>
    </font>
    <font>
      <b/>
      <sz val="40"/>
      <color indexed="60"/>
      <name val="Calibri"/>
      <family val="0"/>
    </font>
    <font>
      <sz val="20"/>
      <color indexed="9"/>
      <name val="Calibri"/>
      <family val="0"/>
    </font>
    <font>
      <b/>
      <sz val="14"/>
      <color indexed="9"/>
      <name val="Calibri"/>
      <family val="0"/>
    </font>
    <font>
      <b/>
      <sz val="12"/>
      <color indexed="9"/>
      <name val="Calibri"/>
      <family val="0"/>
    </font>
    <font>
      <sz val="18"/>
      <color indexed="20"/>
      <name val="Arial Narrow"/>
      <family val="0"/>
    </font>
    <font>
      <sz val="14"/>
      <color indexed="8"/>
      <name val="Calibri"/>
      <family val="0"/>
    </font>
    <font>
      <sz val="14"/>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18"/>
        <bgColor indexed="64"/>
      </patternFill>
    </fill>
    <fill>
      <patternFill patternType="solid">
        <fgColor indexed="48"/>
        <bgColor indexed="64"/>
      </patternFill>
    </fill>
    <fill>
      <patternFill patternType="solid">
        <fgColor indexed="62"/>
        <bgColor indexed="64"/>
      </patternFill>
    </fill>
    <fill>
      <patternFill patternType="solid">
        <fgColor indexed="10"/>
        <bgColor indexed="64"/>
      </patternFill>
    </fill>
    <fill>
      <patternFill patternType="solid">
        <fgColor indexed="56"/>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style="thin">
        <color indexed="22"/>
      </top>
      <bottom style="thin">
        <color indexed="22"/>
      </bottom>
    </border>
    <border>
      <left/>
      <right/>
      <top style="thin">
        <color indexed="22"/>
      </top>
      <bottom/>
    </border>
    <border>
      <left style="medium"/>
      <right/>
      <top/>
      <bottom/>
    </border>
    <border>
      <left/>
      <right style="medium"/>
      <top/>
      <bottom/>
    </border>
    <border>
      <left style="thick">
        <color indexed="18"/>
      </left>
      <right/>
      <top/>
      <bottom/>
    </border>
    <border>
      <left style="thick">
        <color indexed="18"/>
      </left>
      <right/>
      <top/>
      <bottom style="thin"/>
    </border>
    <border>
      <left/>
      <right/>
      <top/>
      <bottom style="thin">
        <color indexed="18"/>
      </bottom>
    </border>
    <border>
      <left style="thick">
        <color indexed="18"/>
      </left>
      <right/>
      <top/>
      <bottom style="thin">
        <color indexed="18"/>
      </bottom>
    </border>
    <border>
      <left/>
      <right style="medium">
        <color indexed="23"/>
      </right>
      <top style="medium">
        <color indexed="23"/>
      </top>
      <bottom/>
    </border>
    <border>
      <left/>
      <right style="medium">
        <color indexed="23"/>
      </right>
      <top/>
      <bottom/>
    </border>
    <border>
      <left/>
      <right style="medium">
        <color indexed="23"/>
      </right>
      <top/>
      <bottom style="medium">
        <color indexed="23"/>
      </bottom>
    </border>
    <border>
      <left style="medium">
        <color indexed="23"/>
      </left>
      <right/>
      <top style="medium">
        <color indexed="23"/>
      </top>
      <bottom/>
    </border>
    <border>
      <left/>
      <right/>
      <top style="medium">
        <color indexed="23"/>
      </top>
      <bottom/>
    </border>
    <border>
      <left style="medium">
        <color indexed="23"/>
      </left>
      <right/>
      <top/>
      <bottom/>
    </border>
    <border>
      <left style="medium">
        <color indexed="23"/>
      </left>
      <right/>
      <top/>
      <bottom style="medium">
        <color indexed="23"/>
      </bottom>
    </border>
    <border>
      <left/>
      <right/>
      <top/>
      <bottom style="medium">
        <color indexed="23"/>
      </bottom>
    </border>
    <border>
      <left/>
      <right style="thick">
        <color indexed="18"/>
      </right>
      <top/>
      <bottom/>
    </border>
    <border>
      <left/>
      <right style="thin">
        <color indexed="18"/>
      </right>
      <top/>
      <bottom/>
    </border>
    <border>
      <left/>
      <right/>
      <top/>
      <bottom style="thin">
        <color indexed="62"/>
      </bottom>
    </border>
    <border>
      <left/>
      <right/>
      <top style="medium">
        <color indexed="22"/>
      </top>
      <bottom style="thin">
        <color indexed="22"/>
      </bottom>
    </border>
    <border>
      <left style="thin">
        <color indexed="30"/>
      </left>
      <right style="thin">
        <color indexed="30"/>
      </right>
      <top style="thin">
        <color indexed="30"/>
      </top>
      <bottom style="thin">
        <color indexed="30"/>
      </bottom>
    </border>
    <border>
      <left style="thin"/>
      <right/>
      <top/>
      <bottom/>
    </border>
    <border>
      <left style="thin">
        <color indexed="9"/>
      </left>
      <right/>
      <top style="thin">
        <color indexed="9"/>
      </top>
      <bottom/>
    </border>
    <border>
      <left/>
      <right/>
      <top style="thin">
        <color indexed="9"/>
      </top>
      <bottom/>
    </border>
    <border>
      <left/>
      <right style="thin">
        <color indexed="9"/>
      </right>
      <top style="thin">
        <color indexed="9"/>
      </top>
      <bottom/>
    </border>
    <border>
      <left style="thin">
        <color indexed="9"/>
      </left>
      <right/>
      <top/>
      <bottom/>
    </border>
    <border>
      <left/>
      <right style="thin">
        <color indexed="9"/>
      </right>
      <top/>
      <bottom/>
    </border>
    <border>
      <left style="thin">
        <color indexed="9"/>
      </left>
      <right/>
      <top/>
      <bottom style="thin">
        <color indexed="9"/>
      </bottom>
    </border>
    <border>
      <left/>
      <right/>
      <top/>
      <bottom style="thin">
        <color indexed="9"/>
      </bottom>
    </border>
    <border>
      <left/>
      <right style="thin">
        <color indexed="9"/>
      </right>
      <top/>
      <bottom style="thin">
        <color indexed="9"/>
      </bottom>
    </border>
    <border>
      <left style="thin">
        <color indexed="18"/>
      </left>
      <right style="thin">
        <color indexed="18"/>
      </right>
      <top style="thin">
        <color indexed="18"/>
      </top>
      <bottom style="thin">
        <color indexed="18"/>
      </bottom>
    </border>
    <border>
      <left style="thin">
        <color indexed="18"/>
      </left>
      <right/>
      <top/>
      <bottom/>
    </border>
    <border>
      <left style="thin">
        <color indexed="30"/>
      </left>
      <right style="thin">
        <color indexed="30"/>
      </right>
      <top style="thin">
        <color indexed="30"/>
      </top>
      <bottom/>
    </border>
    <border>
      <left style="thin">
        <color indexed="30"/>
      </left>
      <right style="thin">
        <color indexed="30"/>
      </right>
      <top/>
      <bottom style="thin">
        <color indexed="30"/>
      </bottom>
    </border>
    <border>
      <left style="thin">
        <color indexed="60"/>
      </left>
      <right/>
      <top/>
      <bottom/>
    </border>
    <border>
      <left/>
      <right style="thin"/>
      <top/>
      <bottom/>
    </border>
    <border>
      <left/>
      <right style="thin"/>
      <top style="medium"/>
      <bottom/>
    </border>
    <border>
      <left/>
      <right style="thin"/>
      <top/>
      <bottom style="medium"/>
    </border>
    <border>
      <left/>
      <right/>
      <top style="medium"/>
      <bottom/>
    </border>
    <border>
      <left/>
      <right/>
      <top/>
      <bottom style="medium"/>
    </border>
    <border>
      <left style="medium">
        <color indexed="55"/>
      </left>
      <right style="medium">
        <color indexed="55"/>
      </right>
      <top style="medium">
        <color indexed="55"/>
      </top>
      <bottom style="medium">
        <color indexed="55"/>
      </bottom>
    </border>
    <border>
      <left/>
      <right/>
      <top style="thin">
        <color indexed="55"/>
      </top>
      <bottom/>
    </border>
    <border>
      <left/>
      <right/>
      <top/>
      <bottom style="thin">
        <color indexed="23"/>
      </bottom>
    </border>
    <border>
      <left/>
      <right/>
      <top style="thin">
        <color indexed="23"/>
      </top>
      <bottom style="thin">
        <color indexed="23"/>
      </bottom>
    </border>
    <border>
      <left style="thin"/>
      <right style="thin"/>
      <top style="thin"/>
      <bottom style="thin"/>
    </border>
    <border>
      <left/>
      <right/>
      <top style="thin">
        <color indexed="22"/>
      </top>
      <bottom style="thin">
        <color indexed="30"/>
      </bottom>
    </border>
    <border>
      <left/>
      <right/>
      <top style="thin">
        <color indexed="30"/>
      </top>
      <bottom style="thin">
        <color indexed="30"/>
      </bottom>
    </border>
    <border>
      <left style="thin">
        <color indexed="9"/>
      </left>
      <right style="thin">
        <color indexed="9"/>
      </right>
      <top style="thin">
        <color indexed="9"/>
      </top>
      <bottom style="thin">
        <color indexed="9"/>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style="thin">
        <color indexed="56"/>
      </left>
      <right/>
      <top style="thin">
        <color indexed="56"/>
      </top>
      <bottom/>
    </border>
    <border>
      <left/>
      <right/>
      <top style="thin">
        <color indexed="56"/>
      </top>
      <bottom/>
    </border>
    <border>
      <left/>
      <right style="thin">
        <color indexed="56"/>
      </right>
      <top style="thin">
        <color indexed="56"/>
      </top>
      <bottom/>
    </border>
    <border>
      <left style="thin">
        <color indexed="56"/>
      </left>
      <right/>
      <top/>
      <bottom/>
    </border>
    <border>
      <left/>
      <right style="thin">
        <color indexed="56"/>
      </right>
      <top/>
      <bottom/>
    </border>
    <border>
      <left style="thin">
        <color indexed="56"/>
      </left>
      <right/>
      <top/>
      <bottom style="thin">
        <color indexed="56"/>
      </bottom>
    </border>
    <border>
      <left/>
      <right/>
      <top/>
      <bottom style="thin">
        <color indexed="56"/>
      </bottom>
    </border>
    <border>
      <left/>
      <right style="thin">
        <color indexed="56"/>
      </right>
      <top/>
      <bottom style="thin">
        <color indexed="56"/>
      </bottom>
    </border>
    <border>
      <left style="thin">
        <color indexed="18"/>
      </left>
      <right/>
      <top style="thin">
        <color indexed="18"/>
      </top>
      <bottom style="thin">
        <color indexed="18"/>
      </bottom>
    </border>
    <border>
      <left/>
      <right/>
      <top style="thin">
        <color indexed="18"/>
      </top>
      <bottom style="thin">
        <color indexed="18"/>
      </bottom>
    </border>
    <border>
      <left/>
      <right style="thin">
        <color indexed="18"/>
      </right>
      <top style="thin">
        <color indexed="18"/>
      </top>
      <bottom style="thin">
        <color indexed="18"/>
      </bottom>
    </border>
    <border>
      <left style="thin"/>
      <right/>
      <top style="thin"/>
      <bottom style="thin"/>
    </border>
    <border>
      <left/>
      <right/>
      <top style="thin"/>
      <bottom style="thin"/>
    </border>
    <border>
      <left/>
      <right style="thin"/>
      <top style="thin"/>
      <bottom style="thin"/>
    </border>
    <border>
      <left style="thin">
        <color indexed="13"/>
      </left>
      <right/>
      <top style="thin">
        <color indexed="13"/>
      </top>
      <bottom style="thin">
        <color indexed="13"/>
      </bottom>
    </border>
    <border>
      <left/>
      <right style="thin">
        <color indexed="13"/>
      </right>
      <top style="thin">
        <color indexed="13"/>
      </top>
      <bottom style="thin">
        <color indexed="13"/>
      </bottom>
    </border>
    <border>
      <left/>
      <right/>
      <top/>
      <bottom style="thin">
        <color indexed="21"/>
      </bottom>
    </border>
    <border>
      <left style="thin">
        <color indexed="55"/>
      </left>
      <right/>
      <top style="thin">
        <color indexed="55"/>
      </top>
      <bottom/>
    </border>
    <border>
      <left/>
      <right style="thin">
        <color indexed="55"/>
      </right>
      <top style="thin">
        <color indexed="55"/>
      </top>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right/>
      <top/>
      <bottom style="thin"/>
    </border>
    <border>
      <left style="medium"/>
      <right style="medium"/>
      <top style="medium"/>
      <bottom/>
    </border>
    <border>
      <left style="medium"/>
      <right style="medium"/>
      <top/>
      <bottom/>
    </border>
    <border>
      <left style="thin"/>
      <right/>
      <top style="medium"/>
      <bottom/>
    </border>
    <border>
      <left style="thin"/>
      <right/>
      <top/>
      <bottom style="medium"/>
    </border>
    <border>
      <left style="thin"/>
      <right style="thin"/>
      <top style="medium"/>
      <bottom/>
    </border>
    <border>
      <left style="thin"/>
      <right style="thin"/>
      <top/>
      <bottom/>
    </border>
    <border>
      <left style="thin"/>
      <right style="thin"/>
      <top/>
      <bottom style="medium"/>
    </border>
    <border>
      <left style="thin"/>
      <right style="medium"/>
      <top style="medium"/>
      <bottom/>
    </border>
    <border>
      <left style="thin"/>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2" fillId="2" borderId="0" applyNumberFormat="0" applyBorder="0" applyAlignment="0" applyProtection="0"/>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53" fillId="19" borderId="0" applyNumberFormat="0" applyBorder="0" applyAlignment="0" applyProtection="0"/>
    <xf numFmtId="0" fontId="153" fillId="20" borderId="0" applyNumberFormat="0" applyBorder="0" applyAlignment="0" applyProtection="0"/>
    <xf numFmtId="0" fontId="153" fillId="12"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30" fillId="24" borderId="0" applyNumberFormat="0" applyBorder="0" applyAlignment="0" applyProtection="0"/>
    <xf numFmtId="0" fontId="30" fillId="17" borderId="0" applyNumberFormat="0" applyBorder="0" applyAlignment="0" applyProtection="0"/>
    <xf numFmtId="0" fontId="30" fillId="12"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3" borderId="0" applyNumberFormat="0" applyBorder="0" applyAlignment="0" applyProtection="0"/>
    <xf numFmtId="0" fontId="153" fillId="26" borderId="0" applyNumberFormat="0" applyBorder="0" applyAlignment="0" applyProtection="0"/>
    <xf numFmtId="0" fontId="153" fillId="27" borderId="0" applyNumberFormat="0" applyBorder="0" applyAlignment="0" applyProtection="0"/>
    <xf numFmtId="0" fontId="153" fillId="28" borderId="0" applyNumberFormat="0" applyBorder="0" applyAlignment="0" applyProtection="0"/>
    <xf numFmtId="0" fontId="153" fillId="29" borderId="0" applyNumberFormat="0" applyBorder="0" applyAlignment="0" applyProtection="0"/>
    <xf numFmtId="0" fontId="153" fillId="30" borderId="0" applyNumberFormat="0" applyBorder="0" applyAlignment="0" applyProtection="0"/>
    <xf numFmtId="0" fontId="153" fillId="31" borderId="0" applyNumberFormat="0" applyBorder="0" applyAlignment="0" applyProtection="0"/>
    <xf numFmtId="0" fontId="154" fillId="0" borderId="0" applyNumberFormat="0" applyFill="0" applyBorder="0" applyAlignment="0" applyProtection="0"/>
    <xf numFmtId="0" fontId="44" fillId="3" borderId="0" applyNumberFormat="0" applyBorder="0" applyAlignment="0" applyProtection="0"/>
    <xf numFmtId="0" fontId="155" fillId="32" borderId="1" applyNumberFormat="0" applyAlignment="0" applyProtection="0"/>
    <xf numFmtId="0" fontId="45" fillId="33" borderId="2" applyNumberFormat="0" applyAlignment="0" applyProtection="0"/>
    <xf numFmtId="0" fontId="21" fillId="34" borderId="0" applyNumberFormat="0" applyFont="0" applyFill="0" applyBorder="0" applyAlignment="0" applyProtection="0"/>
    <xf numFmtId="0" fontId="156" fillId="0" borderId="3" applyNumberFormat="0" applyFill="0" applyAlignment="0" applyProtection="0"/>
    <xf numFmtId="0" fontId="46" fillId="35" borderId="4" applyNumberFormat="0" applyAlignment="0" applyProtection="0"/>
    <xf numFmtId="166" fontId="21" fillId="0" borderId="0" applyFont="0" applyFill="0" applyBorder="0" applyAlignment="0" applyProtection="0"/>
    <xf numFmtId="0" fontId="0" fillId="36" borderId="5" applyNumberFormat="0" applyFont="0" applyAlignment="0" applyProtection="0"/>
    <xf numFmtId="0" fontId="157" fillId="37" borderId="1" applyNumberFormat="0" applyAlignment="0" applyProtection="0"/>
    <xf numFmtId="0" fontId="1" fillId="0" borderId="0">
      <alignment/>
      <protection/>
    </xf>
    <xf numFmtId="0" fontId="47" fillId="0" borderId="0" applyNumberFormat="0" applyFill="0" applyBorder="0" applyAlignment="0" applyProtection="0"/>
    <xf numFmtId="0" fontId="48" fillId="4" borderId="0" applyNumberFormat="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3" fillId="0" borderId="0" applyNumberFormat="0" applyFill="0" applyBorder="0" applyAlignment="0" applyProtection="0"/>
    <xf numFmtId="0" fontId="53" fillId="9" borderId="2" applyNumberFormat="0" applyAlignment="0" applyProtection="0"/>
    <xf numFmtId="0" fontId="158" fillId="38"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4"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9" borderId="0" applyNumberFormat="0" applyBorder="0" applyAlignment="0" applyProtection="0"/>
    <xf numFmtId="0" fontId="159" fillId="40" borderId="0" applyNumberFormat="0" applyBorder="0" applyAlignment="0" applyProtection="0"/>
    <xf numFmtId="0" fontId="0" fillId="0" borderId="0">
      <alignment/>
      <protection/>
    </xf>
    <xf numFmtId="0" fontId="21" fillId="0" borderId="0">
      <alignment/>
      <protection/>
    </xf>
    <xf numFmtId="0" fontId="152" fillId="0" borderId="0">
      <alignment/>
      <protection/>
    </xf>
    <xf numFmtId="0" fontId="152" fillId="0" borderId="0">
      <alignment/>
      <protection/>
    </xf>
    <xf numFmtId="0" fontId="152" fillId="0" borderId="0">
      <alignment/>
      <protection/>
    </xf>
    <xf numFmtId="0" fontId="21" fillId="0" borderId="0">
      <alignment/>
      <protection/>
    </xf>
    <xf numFmtId="0" fontId="21" fillId="0" borderId="0">
      <alignment/>
      <protection/>
    </xf>
    <xf numFmtId="0" fontId="2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 fillId="41" borderId="10" applyNumberFormat="0" applyFont="0" applyAlignment="0" applyProtection="0"/>
    <xf numFmtId="0" fontId="56" fillId="33" borderId="11"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160" fillId="42" borderId="0" applyNumberFormat="0" applyBorder="0" applyAlignment="0" applyProtection="0"/>
    <xf numFmtId="0" fontId="161" fillId="32" borderId="12" applyNumberFormat="0" applyAlignment="0" applyProtection="0"/>
    <xf numFmtId="0" fontId="162" fillId="0" borderId="0" applyNumberFormat="0" applyFill="0" applyBorder="0" applyAlignment="0" applyProtection="0"/>
    <xf numFmtId="0" fontId="57" fillId="0" borderId="0" applyNumberFormat="0" applyFill="0" applyBorder="0" applyAlignment="0" applyProtection="0"/>
    <xf numFmtId="0" fontId="163" fillId="0" borderId="0" applyNumberFormat="0" applyFill="0" applyBorder="0" applyAlignment="0" applyProtection="0"/>
    <xf numFmtId="0" fontId="164" fillId="0" borderId="13" applyNumberFormat="0" applyFill="0" applyAlignment="0" applyProtection="0"/>
    <xf numFmtId="0" fontId="165" fillId="0" borderId="14" applyNumberFormat="0" applyFill="0" applyAlignment="0" applyProtection="0"/>
    <xf numFmtId="0" fontId="166" fillId="0" borderId="15" applyNumberFormat="0" applyFill="0" applyAlignment="0" applyProtection="0"/>
    <xf numFmtId="0" fontId="166" fillId="0" borderId="0" applyNumberFormat="0" applyFill="0" applyBorder="0" applyAlignment="0" applyProtection="0"/>
    <xf numFmtId="0" fontId="58" fillId="33" borderId="0">
      <alignment vertical="center"/>
      <protection/>
    </xf>
    <xf numFmtId="0" fontId="167" fillId="0" borderId="16" applyNumberFormat="0" applyFill="0" applyAlignment="0" applyProtection="0"/>
    <xf numFmtId="0" fontId="168" fillId="43" borderId="17" applyNumberFormat="0" applyAlignment="0" applyProtection="0"/>
    <xf numFmtId="0" fontId="59" fillId="0" borderId="0" applyNumberFormat="0" applyFill="0" applyBorder="0" applyAlignment="0" applyProtection="0"/>
  </cellStyleXfs>
  <cellXfs count="444">
    <xf numFmtId="0" fontId="0" fillId="0" borderId="0" xfId="0" applyAlignment="1">
      <alignment/>
    </xf>
    <xf numFmtId="0" fontId="5" fillId="0" borderId="0" xfId="0" applyFont="1" applyBorder="1" applyAlignment="1" applyProtection="1">
      <alignment vertical="center" wrapText="1"/>
      <protection/>
    </xf>
    <xf numFmtId="0" fontId="5" fillId="0" borderId="0" xfId="0" applyFont="1" applyBorder="1" applyAlignment="1" applyProtection="1">
      <alignment horizontal="left" vertical="center" wrapText="1"/>
      <protection/>
    </xf>
    <xf numFmtId="0" fontId="7" fillId="44" borderId="18" xfId="0" applyFont="1" applyFill="1" applyBorder="1" applyAlignment="1" applyProtection="1">
      <alignment vertical="center" wrapText="1"/>
      <protection/>
    </xf>
    <xf numFmtId="0" fontId="7" fillId="44" borderId="18" xfId="0" applyFont="1" applyFill="1" applyBorder="1" applyAlignment="1" applyProtection="1">
      <alignment horizontal="center" vertical="center" wrapText="1"/>
      <protection/>
    </xf>
    <xf numFmtId="0" fontId="5" fillId="0" borderId="19" xfId="0" applyFont="1" applyBorder="1" applyAlignment="1" applyProtection="1">
      <alignment horizontal="left" wrapText="1"/>
      <protection/>
    </xf>
    <xf numFmtId="0" fontId="8" fillId="0" borderId="19" xfId="0" applyFont="1" applyBorder="1" applyAlignment="1" applyProtection="1">
      <alignment horizontal="left" wrapText="1"/>
      <protection/>
    </xf>
    <xf numFmtId="0" fontId="6" fillId="0" borderId="19" xfId="0" applyFont="1" applyBorder="1" applyAlignment="1" applyProtection="1">
      <alignment wrapText="1"/>
      <protection/>
    </xf>
    <xf numFmtId="0" fontId="9" fillId="0" borderId="19" xfId="0" applyFont="1" applyBorder="1" applyAlignment="1" applyProtection="1">
      <alignment wrapText="1"/>
      <protection/>
    </xf>
    <xf numFmtId="0" fontId="5" fillId="0" borderId="0" xfId="0" applyFont="1" applyBorder="1" applyAlignment="1" applyProtection="1">
      <alignment wrapText="1"/>
      <protection/>
    </xf>
    <xf numFmtId="0" fontId="5" fillId="0" borderId="19" xfId="0" applyFont="1" applyBorder="1" applyAlignment="1" applyProtection="1">
      <alignment horizontal="left" vertical="center" wrapText="1"/>
      <protection/>
    </xf>
    <xf numFmtId="0" fontId="10" fillId="0" borderId="20" xfId="0" applyFont="1" applyFill="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14" fillId="0" borderId="0" xfId="0" applyFont="1" applyBorder="1" applyAlignment="1" applyProtection="1">
      <alignment vertical="center"/>
      <protection/>
    </xf>
    <xf numFmtId="0" fontId="0" fillId="0" borderId="0" xfId="0" applyBorder="1" applyAlignment="1" applyProtection="1">
      <alignment/>
      <protection/>
    </xf>
    <xf numFmtId="0" fontId="0" fillId="0" borderId="0" xfId="0" applyBorder="1" applyAlignment="1" applyProtection="1">
      <alignment horizontal="left"/>
      <protection/>
    </xf>
    <xf numFmtId="0" fontId="15" fillId="0" borderId="0" xfId="0" applyFont="1" applyAlignment="1" applyProtection="1">
      <alignment vertical="top"/>
      <protection/>
    </xf>
    <xf numFmtId="0" fontId="11" fillId="0" borderId="0"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0" fillId="0" borderId="21" xfId="0" applyBorder="1" applyAlignment="1" applyProtection="1">
      <alignment/>
      <protection/>
    </xf>
    <xf numFmtId="0" fontId="0" fillId="0" borderId="0" xfId="0" applyFont="1" applyAlignment="1" applyProtection="1">
      <alignment/>
      <protection/>
    </xf>
    <xf numFmtId="0" fontId="11" fillId="0" borderId="0" xfId="0" applyFont="1" applyFill="1" applyAlignment="1" applyProtection="1">
      <alignment vertical="center" wrapText="1"/>
      <protection/>
    </xf>
    <xf numFmtId="0" fontId="0" fillId="0" borderId="22" xfId="0" applyBorder="1" applyAlignment="1" applyProtection="1">
      <alignment/>
      <protection/>
    </xf>
    <xf numFmtId="0" fontId="0" fillId="0" borderId="0" xfId="0" applyFill="1" applyAlignment="1" applyProtection="1">
      <alignment/>
      <protection/>
    </xf>
    <xf numFmtId="0" fontId="4" fillId="0" borderId="0" xfId="0" applyFont="1" applyFill="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16" fillId="0" borderId="0" xfId="0" applyFont="1" applyAlignment="1">
      <alignment vertical="top" wrapText="1"/>
    </xf>
    <xf numFmtId="0" fontId="16" fillId="0" borderId="0" xfId="0" applyFont="1" applyAlignment="1">
      <alignment vertical="center" wrapText="1"/>
    </xf>
    <xf numFmtId="0" fontId="25" fillId="33" borderId="27" xfId="0" applyFont="1" applyFill="1" applyBorder="1" applyAlignment="1" applyProtection="1">
      <alignment vertical="center" wrapText="1"/>
      <protection/>
    </xf>
    <xf numFmtId="0" fontId="25" fillId="33" borderId="28" xfId="0" applyFont="1" applyFill="1" applyBorder="1" applyAlignment="1" applyProtection="1">
      <alignment vertical="center" wrapText="1"/>
      <protection/>
    </xf>
    <xf numFmtId="0" fontId="25" fillId="33" borderId="29" xfId="0" applyFont="1" applyFill="1" applyBorder="1" applyAlignment="1" applyProtection="1">
      <alignment vertical="center" wrapText="1"/>
      <protection/>
    </xf>
    <xf numFmtId="0" fontId="25" fillId="33" borderId="30" xfId="0" applyFont="1" applyFill="1" applyBorder="1" applyAlignment="1" applyProtection="1">
      <alignment vertical="center" wrapText="1"/>
      <protection/>
    </xf>
    <xf numFmtId="0" fontId="25" fillId="33" borderId="31" xfId="0" applyFont="1" applyFill="1" applyBorder="1" applyAlignment="1" applyProtection="1">
      <alignment vertical="center" wrapText="1"/>
      <protection/>
    </xf>
    <xf numFmtId="0" fontId="25" fillId="33" borderId="32" xfId="0" applyFont="1" applyFill="1" applyBorder="1" applyAlignment="1" applyProtection="1">
      <alignment vertical="center" wrapText="1"/>
      <protection/>
    </xf>
    <xf numFmtId="0" fontId="25" fillId="33" borderId="33" xfId="0" applyFont="1" applyFill="1" applyBorder="1" applyAlignment="1" applyProtection="1">
      <alignment vertical="center" wrapText="1"/>
      <protection/>
    </xf>
    <xf numFmtId="0" fontId="25" fillId="33" borderId="34" xfId="0" applyFont="1" applyFill="1" applyBorder="1" applyAlignment="1" applyProtection="1">
      <alignment vertical="center" wrapText="1"/>
      <protection/>
    </xf>
    <xf numFmtId="0" fontId="25" fillId="0" borderId="0" xfId="0" applyFont="1" applyAlignment="1" applyProtection="1">
      <alignment/>
      <protection/>
    </xf>
    <xf numFmtId="0" fontId="25" fillId="0" borderId="0" xfId="0" applyFont="1" applyFill="1" applyAlignment="1" applyProtection="1">
      <alignment/>
      <protection/>
    </xf>
    <xf numFmtId="0" fontId="25" fillId="0" borderId="21" xfId="0" applyFont="1" applyBorder="1" applyAlignment="1" applyProtection="1">
      <alignment/>
      <protection/>
    </xf>
    <xf numFmtId="0" fontId="26" fillId="0" borderId="0" xfId="0" applyFont="1" applyFill="1" applyAlignment="1" applyProtection="1">
      <alignment/>
      <protection/>
    </xf>
    <xf numFmtId="0" fontId="0" fillId="0" borderId="35" xfId="0" applyBorder="1" applyAlignment="1" applyProtection="1">
      <alignment/>
      <protection/>
    </xf>
    <xf numFmtId="0" fontId="0" fillId="0" borderId="35" xfId="0" applyFill="1" applyBorder="1" applyAlignment="1" applyProtection="1">
      <alignment/>
      <protection/>
    </xf>
    <xf numFmtId="0" fontId="4" fillId="0" borderId="35" xfId="0" applyFont="1" applyFill="1" applyBorder="1" applyAlignment="1" applyProtection="1">
      <alignment/>
      <protection/>
    </xf>
    <xf numFmtId="0" fontId="16" fillId="0" borderId="35" xfId="0" applyFont="1" applyBorder="1" applyAlignment="1">
      <alignment vertical="top" wrapText="1"/>
    </xf>
    <xf numFmtId="0" fontId="15" fillId="0" borderId="35" xfId="0" applyFont="1" applyBorder="1" applyAlignment="1" applyProtection="1">
      <alignment vertical="top"/>
      <protection/>
    </xf>
    <xf numFmtId="0" fontId="4" fillId="0" borderId="26" xfId="0" applyFont="1" applyFill="1" applyBorder="1" applyAlignment="1" applyProtection="1">
      <alignment/>
      <protection/>
    </xf>
    <xf numFmtId="0" fontId="4" fillId="0" borderId="25" xfId="0" applyFont="1" applyFill="1" applyBorder="1" applyAlignment="1" applyProtection="1">
      <alignment/>
      <protection/>
    </xf>
    <xf numFmtId="0" fontId="27" fillId="0" borderId="0" xfId="0" applyNumberFormat="1" applyFont="1" applyAlignment="1" applyProtection="1">
      <alignment vertical="center"/>
      <protection/>
    </xf>
    <xf numFmtId="0" fontId="21" fillId="0" borderId="0" xfId="0" applyFont="1" applyAlignment="1" applyProtection="1">
      <alignment/>
      <protection hidden="1"/>
    </xf>
    <xf numFmtId="0" fontId="21" fillId="0" borderId="0" xfId="0" applyFont="1" applyAlignment="1" applyProtection="1">
      <alignment vertical="center" wrapText="1"/>
      <protection hidden="1"/>
    </xf>
    <xf numFmtId="0" fontId="21" fillId="0" borderId="36" xfId="0" applyFont="1" applyBorder="1" applyAlignment="1" applyProtection="1">
      <alignment/>
      <protection hidden="1"/>
    </xf>
    <xf numFmtId="0" fontId="24" fillId="0" borderId="0" xfId="0" applyFont="1" applyAlignment="1" applyProtection="1">
      <alignment vertical="center"/>
      <protection hidden="1"/>
    </xf>
    <xf numFmtId="0" fontId="21" fillId="0" borderId="36" xfId="0" applyFont="1" applyBorder="1" applyAlignment="1" applyProtection="1">
      <alignment vertical="center"/>
      <protection hidden="1"/>
    </xf>
    <xf numFmtId="0" fontId="21" fillId="0" borderId="0" xfId="0" applyFont="1" applyAlignment="1" applyProtection="1">
      <alignment vertical="center"/>
      <protection hidden="1"/>
    </xf>
    <xf numFmtId="0" fontId="0" fillId="0" borderId="0" xfId="0" applyFont="1" applyAlignment="1" applyProtection="1">
      <alignment/>
      <protection/>
    </xf>
    <xf numFmtId="0" fontId="16" fillId="0" borderId="37" xfId="0" applyFont="1" applyBorder="1" applyAlignment="1">
      <alignment vertical="top" wrapText="1"/>
    </xf>
    <xf numFmtId="0" fontId="0" fillId="0" borderId="37" xfId="0" applyBorder="1" applyAlignment="1" applyProtection="1">
      <alignment/>
      <protection/>
    </xf>
    <xf numFmtId="0" fontId="11" fillId="0" borderId="0" xfId="0" applyFont="1" applyBorder="1" applyAlignment="1" applyProtection="1">
      <alignment vertical="center"/>
      <protection/>
    </xf>
    <xf numFmtId="0" fontId="1" fillId="34" borderId="0" xfId="95" applyFont="1" applyFill="1" applyBorder="1" applyProtection="1">
      <alignment/>
      <protection/>
    </xf>
    <xf numFmtId="0" fontId="30" fillId="34" borderId="0" xfId="95" applyFont="1" applyFill="1" applyBorder="1" applyProtection="1">
      <alignment/>
      <protection/>
    </xf>
    <xf numFmtId="0" fontId="31" fillId="35" borderId="0" xfId="95" applyFont="1" applyFill="1" applyBorder="1" applyAlignment="1" applyProtection="1">
      <alignment horizontal="left" vertical="center" indent="1"/>
      <protection/>
    </xf>
    <xf numFmtId="0" fontId="32" fillId="35" borderId="0" xfId="95" applyNumberFormat="1" applyFont="1" applyFill="1" applyBorder="1" applyAlignment="1" applyProtection="1">
      <alignment horizontal="left" vertical="center" indent="1"/>
      <protection/>
    </xf>
    <xf numFmtId="0" fontId="31" fillId="35" borderId="0" xfId="95" applyFont="1" applyFill="1" applyBorder="1" applyAlignment="1" applyProtection="1">
      <alignment horizontal="left" vertical="center"/>
      <protection/>
    </xf>
    <xf numFmtId="0" fontId="33" fillId="34" borderId="0" xfId="95" applyFont="1" applyFill="1" applyBorder="1" applyAlignment="1" applyProtection="1">
      <alignment horizontal="left" vertical="center" wrapText="1"/>
      <protection/>
    </xf>
    <xf numFmtId="0" fontId="34" fillId="33" borderId="0" xfId="95" applyFont="1" applyFill="1" applyBorder="1" applyAlignment="1" applyProtection="1">
      <alignment/>
      <protection/>
    </xf>
    <xf numFmtId="0" fontId="35" fillId="34" borderId="0" xfId="95" applyFont="1" applyFill="1" applyBorder="1" applyAlignment="1" applyProtection="1">
      <alignment horizontal="left" vertical="center" wrapText="1"/>
      <protection/>
    </xf>
    <xf numFmtId="0" fontId="35" fillId="34" borderId="0" xfId="95" applyFont="1" applyFill="1" applyBorder="1" applyAlignment="1" applyProtection="1">
      <alignment horizontal="center" vertical="center" wrapText="1"/>
      <protection/>
    </xf>
    <xf numFmtId="0" fontId="32" fillId="35" borderId="0" xfId="95" applyFont="1" applyFill="1" applyBorder="1" applyAlignment="1" applyProtection="1">
      <alignment horizontal="left" vertical="center" indent="1"/>
      <protection/>
    </xf>
    <xf numFmtId="0" fontId="35" fillId="33" borderId="0" xfId="95" applyFont="1" applyFill="1" applyBorder="1" applyAlignment="1" applyProtection="1">
      <alignment vertical="center" wrapText="1"/>
      <protection/>
    </xf>
    <xf numFmtId="0" fontId="33" fillId="33" borderId="0" xfId="95" applyFont="1" applyFill="1" applyBorder="1" applyAlignment="1" applyProtection="1">
      <alignment horizontal="left" vertical="center" wrapText="1"/>
      <protection/>
    </xf>
    <xf numFmtId="0" fontId="38" fillId="34" borderId="0" xfId="95" applyFont="1" applyFill="1" applyBorder="1" applyProtection="1">
      <alignment/>
      <protection/>
    </xf>
    <xf numFmtId="0" fontId="39" fillId="34" borderId="0" xfId="95" applyFont="1" applyFill="1" applyBorder="1" applyAlignment="1" applyProtection="1">
      <alignment/>
      <protection/>
    </xf>
    <xf numFmtId="0" fontId="41" fillId="34" borderId="0" xfId="95" applyFont="1" applyFill="1" applyBorder="1" applyProtection="1">
      <alignment/>
      <protection/>
    </xf>
    <xf numFmtId="0" fontId="38" fillId="34" borderId="0" xfId="95" applyFont="1" applyFill="1" applyBorder="1" applyAlignment="1" applyProtection="1">
      <alignment horizontal="left" vertical="center" wrapText="1"/>
      <protection/>
    </xf>
    <xf numFmtId="0" fontId="38" fillId="34" borderId="0" xfId="95" applyFont="1" applyFill="1" applyBorder="1" applyAlignment="1" applyProtection="1">
      <alignment vertical="center"/>
      <protection/>
    </xf>
    <xf numFmtId="0" fontId="34" fillId="35" borderId="0" xfId="95" applyFont="1" applyFill="1" applyBorder="1" applyAlignment="1" applyProtection="1">
      <alignment/>
      <protection/>
    </xf>
    <xf numFmtId="0" fontId="36" fillId="35" borderId="0" xfId="95" applyFont="1" applyFill="1" applyBorder="1" applyAlignment="1" applyProtection="1">
      <alignment/>
      <protection/>
    </xf>
    <xf numFmtId="0" fontId="42" fillId="35" borderId="0" xfId="95" applyFont="1" applyFill="1" applyBorder="1" applyAlignment="1" applyProtection="1">
      <alignment/>
      <protection/>
    </xf>
    <xf numFmtId="0" fontId="38" fillId="34" borderId="0" xfId="95" applyFont="1" applyFill="1" applyBorder="1" applyAlignment="1" applyProtection="1">
      <alignment horizontal="center" wrapText="1"/>
      <protection/>
    </xf>
    <xf numFmtId="0" fontId="38" fillId="34" borderId="0" xfId="95" applyFont="1" applyFill="1" applyBorder="1" applyAlignment="1" applyProtection="1">
      <alignment horizontal="center"/>
      <protection/>
    </xf>
    <xf numFmtId="0" fontId="30" fillId="33" borderId="0" xfId="95" applyFont="1" applyFill="1" applyBorder="1" applyProtection="1">
      <alignment/>
      <protection/>
    </xf>
    <xf numFmtId="0" fontId="41" fillId="33" borderId="0" xfId="95" applyFont="1" applyFill="1" applyBorder="1" applyProtection="1">
      <alignment/>
      <protection/>
    </xf>
    <xf numFmtId="0" fontId="38" fillId="34" borderId="0" xfId="95" applyFont="1" applyFill="1" applyBorder="1" applyAlignment="1" applyProtection="1">
      <alignment wrapText="1"/>
      <protection/>
    </xf>
    <xf numFmtId="0" fontId="1" fillId="33" borderId="0" xfId="95" applyFont="1" applyFill="1" applyBorder="1" applyProtection="1">
      <alignment/>
      <protection/>
    </xf>
    <xf numFmtId="0" fontId="1" fillId="34" borderId="0" xfId="95" applyFont="1" applyFill="1" applyBorder="1" applyAlignment="1" applyProtection="1">
      <alignment wrapText="1"/>
      <protection/>
    </xf>
    <xf numFmtId="0" fontId="152" fillId="34" borderId="0" xfId="95" applyFill="1" applyAlignment="1" applyProtection="1">
      <alignment horizontal="left" vertical="center"/>
      <protection/>
    </xf>
    <xf numFmtId="0" fontId="152" fillId="34" borderId="0" xfId="95" applyFill="1" applyAlignment="1" applyProtection="1">
      <alignment vertical="center"/>
      <protection/>
    </xf>
    <xf numFmtId="0" fontId="60" fillId="0" borderId="0" xfId="0" applyFont="1" applyAlignment="1" applyProtection="1">
      <alignment/>
      <protection/>
    </xf>
    <xf numFmtId="0" fontId="60" fillId="0" borderId="0" xfId="0" applyFont="1" applyAlignment="1" applyProtection="1">
      <alignment horizontal="left"/>
      <protection/>
    </xf>
    <xf numFmtId="0" fontId="61" fillId="0" borderId="0" xfId="0" applyFont="1" applyAlignment="1" applyProtection="1">
      <alignment vertical="center" wrapText="1"/>
      <protection/>
    </xf>
    <xf numFmtId="0" fontId="62" fillId="0" borderId="0" xfId="0" applyFont="1" applyAlignment="1" applyProtection="1">
      <alignment vertical="top" wrapText="1"/>
      <protection/>
    </xf>
    <xf numFmtId="0" fontId="64" fillId="0" borderId="38" xfId="0" applyFont="1" applyBorder="1" applyAlignment="1" applyProtection="1">
      <alignment horizontal="center"/>
      <protection/>
    </xf>
    <xf numFmtId="0" fontId="65" fillId="0" borderId="38" xfId="0" applyFont="1" applyBorder="1" applyAlignment="1" applyProtection="1">
      <alignment/>
      <protection/>
    </xf>
    <xf numFmtId="0" fontId="65" fillId="0" borderId="38" xfId="0" applyFont="1" applyBorder="1" applyAlignment="1" applyProtection="1">
      <alignment horizontal="center"/>
      <protection/>
    </xf>
    <xf numFmtId="9" fontId="65" fillId="0" borderId="38" xfId="113" applyFont="1" applyBorder="1" applyAlignment="1" applyProtection="1">
      <alignment horizontal="center"/>
      <protection/>
    </xf>
    <xf numFmtId="0" fontId="68" fillId="0" borderId="0" xfId="0" applyFont="1" applyAlignment="1" applyProtection="1">
      <alignment/>
      <protection/>
    </xf>
    <xf numFmtId="0" fontId="6" fillId="2" borderId="39" xfId="0" applyFont="1" applyFill="1" applyBorder="1" applyAlignment="1" applyProtection="1">
      <alignment horizontal="center" vertical="center" wrapText="1"/>
      <protection locked="0"/>
    </xf>
    <xf numFmtId="0" fontId="2" fillId="2" borderId="39" xfId="0" applyFont="1" applyFill="1" applyBorder="1" applyAlignment="1" applyProtection="1">
      <alignment vertical="center" wrapText="1"/>
      <protection locked="0"/>
    </xf>
    <xf numFmtId="0" fontId="73" fillId="45" borderId="19" xfId="0" applyFont="1" applyFill="1" applyBorder="1" applyAlignment="1" applyProtection="1">
      <alignment horizontal="left" vertical="center" wrapText="1"/>
      <protection/>
    </xf>
    <xf numFmtId="0" fontId="74" fillId="45" borderId="20" xfId="0" applyFont="1" applyFill="1" applyBorder="1" applyAlignment="1" applyProtection="1">
      <alignment vertical="center" wrapText="1"/>
      <protection/>
    </xf>
    <xf numFmtId="0" fontId="75" fillId="45" borderId="20" xfId="0" applyFont="1" applyFill="1" applyBorder="1" applyAlignment="1" applyProtection="1">
      <alignment vertical="center" wrapText="1"/>
      <protection/>
    </xf>
    <xf numFmtId="0" fontId="66" fillId="0" borderId="0" xfId="0" applyFont="1" applyBorder="1" applyAlignment="1" applyProtection="1">
      <alignment vertical="center" wrapText="1"/>
      <protection/>
    </xf>
    <xf numFmtId="0" fontId="67" fillId="45" borderId="18" xfId="0" applyFont="1" applyFill="1" applyBorder="1" applyAlignment="1" applyProtection="1">
      <alignment vertical="center" wrapText="1"/>
      <protection/>
    </xf>
    <xf numFmtId="0" fontId="76" fillId="45" borderId="18" xfId="0" applyFont="1" applyFill="1" applyBorder="1" applyAlignment="1" applyProtection="1">
      <alignment vertical="center" wrapText="1"/>
      <protection/>
    </xf>
    <xf numFmtId="0" fontId="77" fillId="44" borderId="18" xfId="0" applyFont="1" applyFill="1" applyBorder="1" applyAlignment="1" applyProtection="1">
      <alignment horizontal="left" vertical="center" wrapText="1"/>
      <protection/>
    </xf>
    <xf numFmtId="0" fontId="20" fillId="0" borderId="0" xfId="0" applyFont="1" applyAlignment="1" applyProtection="1">
      <alignment vertical="center" wrapText="1"/>
      <protection hidden="1"/>
    </xf>
    <xf numFmtId="0" fontId="152" fillId="34" borderId="0" xfId="95" applyFill="1" applyBorder="1" applyAlignment="1" applyProtection="1">
      <alignment horizontal="left"/>
      <protection/>
    </xf>
    <xf numFmtId="0" fontId="68" fillId="0" borderId="0" xfId="0" applyFont="1" applyBorder="1" applyAlignment="1" applyProtection="1">
      <alignment wrapText="1"/>
      <protection/>
    </xf>
    <xf numFmtId="0" fontId="67" fillId="45" borderId="19" xfId="0" applyFont="1" applyFill="1" applyBorder="1" applyAlignment="1" applyProtection="1">
      <alignment vertical="center" wrapText="1"/>
      <protection/>
    </xf>
    <xf numFmtId="0" fontId="76" fillId="45" borderId="19" xfId="0" applyFont="1" applyFill="1" applyBorder="1" applyAlignment="1" applyProtection="1">
      <alignment vertical="center" wrapText="1"/>
      <protection/>
    </xf>
    <xf numFmtId="0" fontId="70" fillId="0" borderId="19" xfId="0" applyFont="1" applyBorder="1" applyAlignment="1" applyProtection="1">
      <alignment wrapText="1"/>
      <protection/>
    </xf>
    <xf numFmtId="0" fontId="79" fillId="0" borderId="19" xfId="0" applyFont="1" applyBorder="1" applyAlignment="1" applyProtection="1">
      <alignment wrapText="1"/>
      <protection/>
    </xf>
    <xf numFmtId="0" fontId="74" fillId="45" borderId="19" xfId="0" applyFont="1" applyFill="1" applyBorder="1" applyAlignment="1" applyProtection="1">
      <alignment vertical="center" wrapText="1"/>
      <protection/>
    </xf>
    <xf numFmtId="0" fontId="75" fillId="45" borderId="19" xfId="0" applyFont="1" applyFill="1" applyBorder="1" applyAlignment="1" applyProtection="1">
      <alignment vertical="center" wrapText="1"/>
      <protection/>
    </xf>
    <xf numFmtId="0" fontId="69" fillId="0" borderId="0" xfId="0" applyFont="1" applyAlignment="1" applyProtection="1">
      <alignment vertical="center" wrapText="1"/>
      <protection/>
    </xf>
    <xf numFmtId="0" fontId="71" fillId="0" borderId="0" xfId="0" applyFont="1" applyAlignment="1" applyProtection="1">
      <alignment vertical="center"/>
      <protection/>
    </xf>
    <xf numFmtId="165" fontId="71" fillId="0" borderId="0" xfId="0" applyNumberFormat="1" applyFont="1" applyAlignment="1" applyProtection="1">
      <alignment vertical="center"/>
      <protection/>
    </xf>
    <xf numFmtId="0" fontId="63" fillId="21" borderId="0" xfId="0" applyFont="1" applyFill="1" applyAlignment="1" applyProtection="1">
      <alignment horizontal="left"/>
      <protection/>
    </xf>
    <xf numFmtId="0" fontId="63" fillId="21" borderId="0" xfId="0" applyFont="1" applyFill="1" applyAlignment="1" applyProtection="1">
      <alignment/>
      <protection/>
    </xf>
    <xf numFmtId="0" fontId="63" fillId="21" borderId="0" xfId="0" applyFont="1" applyFill="1" applyAlignment="1" applyProtection="1">
      <alignment horizontal="center"/>
      <protection/>
    </xf>
    <xf numFmtId="9" fontId="63" fillId="21" borderId="0" xfId="113" applyFont="1" applyFill="1" applyAlignment="1" applyProtection="1">
      <alignment horizontal="center"/>
      <protection/>
    </xf>
    <xf numFmtId="0" fontId="17" fillId="0" borderId="0" xfId="0" applyFont="1" applyAlignment="1">
      <alignment vertical="center" wrapText="1"/>
    </xf>
    <xf numFmtId="0" fontId="84" fillId="0" borderId="0" xfId="0" applyFont="1" applyFill="1" applyAlignment="1" applyProtection="1">
      <alignment/>
      <protection/>
    </xf>
    <xf numFmtId="0" fontId="0" fillId="0" borderId="0" xfId="0" applyFont="1" applyAlignment="1" applyProtection="1">
      <alignment/>
      <protection/>
    </xf>
    <xf numFmtId="0" fontId="85" fillId="0" borderId="0" xfId="0" applyFont="1" applyAlignment="1" applyProtection="1">
      <alignment/>
      <protection/>
    </xf>
    <xf numFmtId="0" fontId="86" fillId="0" borderId="0" xfId="0" applyFont="1" applyAlignment="1" applyProtection="1">
      <alignment/>
      <protection/>
    </xf>
    <xf numFmtId="0" fontId="16" fillId="0" borderId="0" xfId="0" applyFont="1" applyAlignment="1">
      <alignment wrapText="1"/>
    </xf>
    <xf numFmtId="0" fontId="20" fillId="0" borderId="0" xfId="0" applyFont="1" applyAlignment="1" applyProtection="1">
      <alignment vertical="center" wrapText="1"/>
      <protection/>
    </xf>
    <xf numFmtId="0" fontId="21" fillId="0" borderId="0" xfId="0" applyFont="1" applyAlignment="1" applyProtection="1">
      <alignment/>
      <protection/>
    </xf>
    <xf numFmtId="0" fontId="21" fillId="0" borderId="0" xfId="0" applyFont="1" applyAlignment="1" applyProtection="1">
      <alignment vertical="center" wrapText="1"/>
      <protection/>
    </xf>
    <xf numFmtId="0" fontId="21" fillId="0" borderId="40" xfId="0" applyFont="1" applyBorder="1" applyAlignment="1" applyProtection="1">
      <alignment/>
      <protection/>
    </xf>
    <xf numFmtId="0" fontId="21" fillId="0" borderId="0" xfId="0" applyFont="1" applyBorder="1" applyAlignment="1" applyProtection="1">
      <alignment vertical="center" wrapText="1"/>
      <protection/>
    </xf>
    <xf numFmtId="0" fontId="21" fillId="0" borderId="0" xfId="0" applyFont="1" applyBorder="1" applyAlignment="1" applyProtection="1">
      <alignment/>
      <protection/>
    </xf>
    <xf numFmtId="0" fontId="21" fillId="0" borderId="0" xfId="0" applyFont="1" applyBorder="1" applyAlignment="1" applyProtection="1">
      <alignment vertical="top" wrapText="1"/>
      <protection/>
    </xf>
    <xf numFmtId="0" fontId="21" fillId="0" borderId="40" xfId="0" applyFont="1" applyBorder="1" applyAlignment="1" applyProtection="1">
      <alignment vertical="top" wrapText="1"/>
      <protection/>
    </xf>
    <xf numFmtId="0" fontId="21" fillId="0" borderId="0" xfId="0" applyFont="1" applyBorder="1" applyAlignment="1" applyProtection="1">
      <alignment vertical="top"/>
      <protection/>
    </xf>
    <xf numFmtId="0" fontId="21" fillId="0" borderId="0" xfId="0" applyFont="1" applyAlignment="1" applyProtection="1">
      <alignment vertical="top"/>
      <protection/>
    </xf>
    <xf numFmtId="0" fontId="21" fillId="0" borderId="0" xfId="0" applyFont="1" applyAlignment="1" applyProtection="1">
      <alignment vertical="top" wrapText="1"/>
      <protection/>
    </xf>
    <xf numFmtId="0" fontId="22" fillId="0" borderId="0" xfId="0" applyFont="1" applyBorder="1" applyAlignment="1" applyProtection="1">
      <alignment vertical="top"/>
      <protection/>
    </xf>
    <xf numFmtId="0" fontId="22" fillId="0" borderId="0" xfId="0" applyFont="1" applyAlignment="1" applyProtection="1">
      <alignment vertical="top"/>
      <protection/>
    </xf>
    <xf numFmtId="0" fontId="21" fillId="0" borderId="0" xfId="0" applyFont="1" applyBorder="1" applyAlignment="1" applyProtection="1">
      <alignment vertical="center"/>
      <protection/>
    </xf>
    <xf numFmtId="0" fontId="21" fillId="0" borderId="40" xfId="0" applyFont="1" applyBorder="1" applyAlignment="1" applyProtection="1">
      <alignment vertical="center"/>
      <protection/>
    </xf>
    <xf numFmtId="0" fontId="23" fillId="0" borderId="0" xfId="0" applyFont="1" applyBorder="1" applyAlignment="1" applyProtection="1">
      <alignment vertical="center"/>
      <protection/>
    </xf>
    <xf numFmtId="0" fontId="21" fillId="0" borderId="0" xfId="0" applyFont="1" applyBorder="1" applyAlignment="1" applyProtection="1">
      <alignment horizontal="center" vertical="center"/>
      <protection/>
    </xf>
    <xf numFmtId="0" fontId="21" fillId="0" borderId="0" xfId="0" applyFont="1" applyAlignment="1" applyProtection="1">
      <alignment vertical="center"/>
      <protection/>
    </xf>
    <xf numFmtId="0" fontId="40" fillId="34" borderId="0" xfId="95" applyFont="1" applyFill="1" applyBorder="1" applyAlignment="1" applyProtection="1">
      <alignment horizontal="center"/>
      <protection/>
    </xf>
    <xf numFmtId="0" fontId="68" fillId="0" borderId="0" xfId="0" applyFont="1" applyAlignment="1" applyProtection="1">
      <alignment/>
      <protection locked="0"/>
    </xf>
    <xf numFmtId="0" fontId="30" fillId="34" borderId="41" xfId="95" applyFont="1" applyFill="1" applyBorder="1" applyProtection="1">
      <alignment/>
      <protection/>
    </xf>
    <xf numFmtId="0" fontId="1" fillId="34" borderId="42" xfId="95" applyFont="1" applyFill="1" applyBorder="1" applyProtection="1">
      <alignment/>
      <protection/>
    </xf>
    <xf numFmtId="0" fontId="1" fillId="34" borderId="43" xfId="95" applyFont="1" applyFill="1" applyBorder="1" applyProtection="1">
      <alignment/>
      <protection/>
    </xf>
    <xf numFmtId="0" fontId="30" fillId="34" borderId="44" xfId="95" applyFont="1" applyFill="1" applyBorder="1" applyProtection="1">
      <alignment/>
      <protection/>
    </xf>
    <xf numFmtId="0" fontId="1" fillId="34" borderId="45" xfId="95" applyFont="1" applyFill="1" applyBorder="1" applyProtection="1">
      <alignment/>
      <protection/>
    </xf>
    <xf numFmtId="0" fontId="1" fillId="34" borderId="44" xfId="95" applyFont="1" applyFill="1" applyBorder="1" applyProtection="1">
      <alignment/>
      <protection/>
    </xf>
    <xf numFmtId="0" fontId="1" fillId="34" borderId="46" xfId="95" applyFont="1" applyFill="1" applyBorder="1" applyProtection="1">
      <alignment/>
      <protection/>
    </xf>
    <xf numFmtId="0" fontId="1" fillId="34" borderId="47" xfId="95" applyFont="1" applyFill="1" applyBorder="1" applyProtection="1">
      <alignment/>
      <protection/>
    </xf>
    <xf numFmtId="0" fontId="152" fillId="34" borderId="47" xfId="95" applyFill="1" applyBorder="1" applyAlignment="1" applyProtection="1">
      <alignment vertical="center"/>
      <protection/>
    </xf>
    <xf numFmtId="0" fontId="1" fillId="34" borderId="48" xfId="95" applyFont="1" applyFill="1" applyBorder="1" applyProtection="1">
      <alignment/>
      <protection/>
    </xf>
    <xf numFmtId="0" fontId="89" fillId="0" borderId="0" xfId="0" applyFont="1" applyAlignment="1" applyProtection="1">
      <alignment/>
      <protection hidden="1"/>
    </xf>
    <xf numFmtId="0" fontId="90" fillId="0" borderId="0" xfId="0" applyFont="1" applyAlignment="1" applyProtection="1">
      <alignment/>
      <protection hidden="1"/>
    </xf>
    <xf numFmtId="0" fontId="91" fillId="0" borderId="0" xfId="0" applyFont="1" applyAlignment="1" applyProtection="1">
      <alignment vertical="center"/>
      <protection hidden="1"/>
    </xf>
    <xf numFmtId="0" fontId="89" fillId="0" borderId="0" xfId="0" applyFont="1" applyAlignment="1" applyProtection="1">
      <alignment vertical="top"/>
      <protection hidden="1"/>
    </xf>
    <xf numFmtId="0" fontId="89" fillId="0" borderId="0" xfId="0" applyFont="1" applyAlignment="1" applyProtection="1">
      <alignment horizontal="right" vertical="top"/>
      <protection hidden="1"/>
    </xf>
    <xf numFmtId="0" fontId="90" fillId="0" borderId="0" xfId="0" applyFont="1" applyAlignment="1" applyProtection="1">
      <alignment vertical="center"/>
      <protection hidden="1"/>
    </xf>
    <xf numFmtId="0" fontId="89" fillId="0" borderId="0" xfId="0" applyFont="1" applyAlignment="1" applyProtection="1">
      <alignment horizontal="right" vertical="center"/>
      <protection hidden="1"/>
    </xf>
    <xf numFmtId="0" fontId="93" fillId="2" borderId="49" xfId="0" applyFont="1" applyFill="1" applyBorder="1" applyAlignment="1" applyProtection="1">
      <alignment horizontal="center" vertical="center"/>
      <protection locked="0"/>
    </xf>
    <xf numFmtId="0" fontId="90" fillId="0" borderId="50" xfId="0" applyFont="1" applyBorder="1" applyAlignment="1" applyProtection="1">
      <alignment vertical="center"/>
      <protection hidden="1"/>
    </xf>
    <xf numFmtId="0" fontId="90" fillId="0" borderId="0" xfId="0" applyFont="1" applyBorder="1" applyAlignment="1" applyProtection="1">
      <alignment vertical="center"/>
      <protection hidden="1"/>
    </xf>
    <xf numFmtId="0" fontId="94" fillId="0" borderId="0" xfId="0" applyFont="1" applyAlignment="1" applyProtection="1">
      <alignment horizontal="right" vertical="center"/>
      <protection hidden="1"/>
    </xf>
    <xf numFmtId="0" fontId="17" fillId="0" borderId="0" xfId="0" applyFont="1" applyAlignment="1" applyProtection="1">
      <alignment vertical="center" wrapText="1"/>
      <protection locked="0"/>
    </xf>
    <xf numFmtId="0" fontId="21" fillId="0" borderId="0" xfId="0" applyFont="1" applyBorder="1" applyAlignment="1" applyProtection="1">
      <alignment vertical="center"/>
      <protection hidden="1"/>
    </xf>
    <xf numFmtId="0" fontId="7" fillId="44" borderId="18" xfId="102" applyFont="1" applyFill="1" applyBorder="1" applyAlignment="1" applyProtection="1">
      <alignment horizontal="center" vertical="center" wrapText="1"/>
      <protection/>
    </xf>
    <xf numFmtId="0" fontId="5" fillId="0" borderId="19" xfId="102" applyFont="1" applyBorder="1" applyAlignment="1" applyProtection="1">
      <alignment horizontal="left" vertical="center" wrapText="1"/>
      <protection/>
    </xf>
    <xf numFmtId="0" fontId="2" fillId="2" borderId="39" xfId="102"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vertical="center" wrapText="1"/>
      <protection/>
    </xf>
    <xf numFmtId="0" fontId="98" fillId="0" borderId="0" xfId="0" applyFont="1" applyBorder="1" applyAlignment="1" applyProtection="1">
      <alignment vertical="center"/>
      <protection/>
    </xf>
    <xf numFmtId="0" fontId="21" fillId="0" borderId="40" xfId="0" applyFont="1" applyBorder="1" applyAlignment="1" applyProtection="1">
      <alignment vertical="top"/>
      <protection/>
    </xf>
    <xf numFmtId="0" fontId="100" fillId="0" borderId="0" xfId="0" applyFont="1" applyBorder="1" applyAlignment="1" applyProtection="1">
      <alignment horizontal="left" vertical="top" wrapText="1"/>
      <protection/>
    </xf>
    <xf numFmtId="0" fontId="5" fillId="34" borderId="19"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5" fillId="0" borderId="19" xfId="102" applyFont="1" applyFill="1" applyBorder="1" applyAlignment="1" applyProtection="1">
      <alignment horizontal="left" vertical="center" wrapText="1"/>
      <protection/>
    </xf>
    <xf numFmtId="0" fontId="102" fillId="0" borderId="0" xfId="0" applyFont="1" applyBorder="1" applyAlignment="1" applyProtection="1">
      <alignment/>
      <protection/>
    </xf>
    <xf numFmtId="0" fontId="5" fillId="45" borderId="19" xfId="0" applyFont="1" applyFill="1" applyBorder="1" applyAlignment="1" applyProtection="1">
      <alignment vertical="center" wrapText="1"/>
      <protection/>
    </xf>
    <xf numFmtId="0" fontId="2" fillId="2" borderId="51" xfId="0" applyFont="1" applyFill="1" applyBorder="1" applyAlignment="1" applyProtection="1">
      <alignment horizontal="center" vertical="center" wrapText="1"/>
      <protection locked="0"/>
    </xf>
    <xf numFmtId="0" fontId="67" fillId="45" borderId="0" xfId="102" applyFont="1" applyFill="1" applyBorder="1" applyAlignment="1" applyProtection="1">
      <alignment vertical="center" wrapText="1"/>
      <protection/>
    </xf>
    <xf numFmtId="0" fontId="76" fillId="45" borderId="0" xfId="102" applyFont="1" applyFill="1" applyBorder="1" applyAlignment="1" applyProtection="1">
      <alignment vertical="center" wrapText="1"/>
      <protection/>
    </xf>
    <xf numFmtId="0" fontId="90" fillId="0" borderId="0" xfId="0" applyFont="1" applyBorder="1" applyAlignment="1" applyProtection="1">
      <alignment horizontal="left" vertical="center" wrapText="1"/>
      <protection hidden="1"/>
    </xf>
    <xf numFmtId="0" fontId="2" fillId="2" borderId="52" xfId="0" applyFont="1" applyFill="1" applyBorder="1" applyAlignment="1" applyProtection="1">
      <alignment horizontal="left" vertical="center" wrapText="1"/>
      <protection locked="0"/>
    </xf>
    <xf numFmtId="0" fontId="2" fillId="2" borderId="0" xfId="0" applyFont="1" applyFill="1" applyBorder="1" applyAlignment="1" applyProtection="1">
      <alignment vertical="center" wrapText="1"/>
      <protection locked="0"/>
    </xf>
    <xf numFmtId="0" fontId="74" fillId="45" borderId="0" xfId="102" applyFont="1" applyFill="1" applyBorder="1" applyAlignment="1" applyProtection="1">
      <alignment vertical="center" wrapText="1"/>
      <protection/>
    </xf>
    <xf numFmtId="0" fontId="75" fillId="45" borderId="0" xfId="102" applyFont="1" applyFill="1" applyBorder="1" applyAlignment="1" applyProtection="1">
      <alignment vertical="center" wrapText="1"/>
      <protection/>
    </xf>
    <xf numFmtId="0" fontId="5" fillId="0" borderId="19" xfId="103" applyFont="1" applyBorder="1" applyAlignment="1" applyProtection="1">
      <alignment horizontal="left" vertical="center" wrapText="1"/>
      <protection/>
    </xf>
    <xf numFmtId="0" fontId="70" fillId="0" borderId="0" xfId="102" applyFont="1" applyBorder="1" applyAlignment="1" applyProtection="1">
      <alignment wrapText="1"/>
      <protection/>
    </xf>
    <xf numFmtId="0" fontId="79" fillId="0" borderId="0" xfId="102" applyFont="1" applyBorder="1" applyAlignment="1" applyProtection="1">
      <alignment wrapText="1"/>
      <protection/>
    </xf>
    <xf numFmtId="0" fontId="5" fillId="0" borderId="19" xfId="103" applyFont="1" applyFill="1" applyBorder="1" applyAlignment="1" applyProtection="1">
      <alignment horizontal="left" vertical="center" wrapText="1"/>
      <protection/>
    </xf>
    <xf numFmtId="0" fontId="21" fillId="0" borderId="0" xfId="0" applyFont="1" applyAlignment="1">
      <alignment/>
    </xf>
    <xf numFmtId="0" fontId="21" fillId="2" borderId="0" xfId="0" applyFont="1" applyFill="1" applyAlignment="1">
      <alignment/>
    </xf>
    <xf numFmtId="0" fontId="108" fillId="46" borderId="0" xfId="0" applyFont="1" applyFill="1" applyAlignment="1">
      <alignment/>
    </xf>
    <xf numFmtId="0" fontId="103" fillId="0" borderId="19" xfId="0" applyFont="1" applyBorder="1" applyAlignment="1" applyProtection="1">
      <alignment horizontal="left" wrapText="1"/>
      <protection/>
    </xf>
    <xf numFmtId="0" fontId="72" fillId="34" borderId="10" xfId="78" applyFont="1" applyFill="1" applyBorder="1" applyAlignment="1" applyProtection="1">
      <alignment horizontal="left" vertical="center"/>
      <protection/>
    </xf>
    <xf numFmtId="0" fontId="0" fillId="0" borderId="0" xfId="0" applyFont="1" applyAlignment="1">
      <alignment/>
    </xf>
    <xf numFmtId="0" fontId="60" fillId="16" borderId="19" xfId="0" applyFont="1" applyFill="1" applyBorder="1" applyAlignment="1" applyProtection="1">
      <alignment horizontal="left"/>
      <protection/>
    </xf>
    <xf numFmtId="0" fontId="60" fillId="16" borderId="19" xfId="0" applyFont="1" applyFill="1" applyBorder="1" applyAlignment="1" applyProtection="1">
      <alignment/>
      <protection/>
    </xf>
    <xf numFmtId="0" fontId="60" fillId="16" borderId="19" xfId="0" applyFont="1" applyFill="1" applyBorder="1" applyAlignment="1" applyProtection="1">
      <alignment horizontal="center"/>
      <protection/>
    </xf>
    <xf numFmtId="9" fontId="60" fillId="16" borderId="19" xfId="113" applyFont="1" applyFill="1" applyBorder="1" applyAlignment="1" applyProtection="1">
      <alignment horizontal="center"/>
      <protection/>
    </xf>
    <xf numFmtId="0" fontId="109" fillId="0" borderId="0" xfId="0" applyFont="1" applyAlignment="1" applyProtection="1">
      <alignment/>
      <protection/>
    </xf>
    <xf numFmtId="9" fontId="109" fillId="0" borderId="0" xfId="0" applyNumberFormat="1" applyFont="1" applyAlignment="1" applyProtection="1">
      <alignment/>
      <protection/>
    </xf>
    <xf numFmtId="0" fontId="109" fillId="0" borderId="0" xfId="0" applyFont="1" applyAlignment="1" applyProtection="1">
      <alignment vertical="center"/>
      <protection/>
    </xf>
    <xf numFmtId="0" fontId="110" fillId="0" borderId="0" xfId="0" applyFont="1" applyFill="1" applyBorder="1" applyAlignment="1" applyProtection="1">
      <alignment vertical="center"/>
      <protection/>
    </xf>
    <xf numFmtId="9" fontId="25" fillId="33" borderId="30" xfId="0" applyNumberFormat="1" applyFont="1" applyFill="1" applyBorder="1" applyAlignment="1" applyProtection="1">
      <alignment vertical="center" wrapText="1"/>
      <protection/>
    </xf>
    <xf numFmtId="0" fontId="25" fillId="0" borderId="0" xfId="0" applyFont="1" applyBorder="1" applyAlignment="1" applyProtection="1">
      <alignment/>
      <protection/>
    </xf>
    <xf numFmtId="0" fontId="0" fillId="33" borderId="0" xfId="0" applyFont="1" applyFill="1" applyAlignment="1">
      <alignment/>
    </xf>
    <xf numFmtId="0" fontId="0" fillId="33" borderId="0" xfId="0" applyFill="1" applyAlignment="1">
      <alignment/>
    </xf>
    <xf numFmtId="0" fontId="2" fillId="2" borderId="51" xfId="104" applyFont="1" applyFill="1" applyBorder="1" applyAlignment="1" applyProtection="1">
      <alignment vertical="center" wrapText="1"/>
      <protection locked="0"/>
    </xf>
    <xf numFmtId="0" fontId="104" fillId="0" borderId="19" xfId="0" applyFont="1" applyBorder="1" applyAlignment="1" applyProtection="1">
      <alignment horizontal="left" wrapText="1"/>
      <protection/>
    </xf>
    <xf numFmtId="0" fontId="5" fillId="0" borderId="0" xfId="0" applyFont="1" applyAlignment="1">
      <alignment vertical="center" wrapText="1"/>
    </xf>
    <xf numFmtId="0" fontId="5" fillId="0" borderId="19" xfId="105" applyFont="1" applyFill="1" applyBorder="1" applyAlignment="1" applyProtection="1">
      <alignment horizontal="left" vertical="center" wrapText="1"/>
      <protection/>
    </xf>
    <xf numFmtId="0" fontId="5" fillId="0" borderId="0" xfId="103" applyFont="1" applyFill="1" applyBorder="1" applyAlignment="1" applyProtection="1">
      <alignment horizontal="left" vertical="center" wrapText="1"/>
      <protection/>
    </xf>
    <xf numFmtId="0" fontId="5" fillId="0" borderId="19" xfId="106" applyFont="1" applyFill="1" applyBorder="1" applyAlignment="1" applyProtection="1">
      <alignment horizontal="left" vertical="center" wrapText="1"/>
      <protection/>
    </xf>
    <xf numFmtId="0" fontId="111" fillId="0" borderId="0" xfId="108" applyFont="1" applyBorder="1" applyAlignment="1" applyProtection="1">
      <alignment vertical="center"/>
      <protection/>
    </xf>
    <xf numFmtId="0" fontId="112" fillId="0" borderId="0" xfId="0" applyFont="1" applyBorder="1" applyAlignment="1" applyProtection="1">
      <alignment vertical="center"/>
      <protection/>
    </xf>
    <xf numFmtId="0" fontId="111" fillId="0" borderId="0" xfId="0" applyFont="1" applyBorder="1" applyAlignment="1" applyProtection="1">
      <alignment vertical="top"/>
      <protection/>
    </xf>
    <xf numFmtId="0" fontId="113" fillId="0" borderId="0" xfId="0" applyFont="1" applyBorder="1" applyAlignment="1" applyProtection="1">
      <alignment vertical="top"/>
      <protection/>
    </xf>
    <xf numFmtId="0" fontId="113" fillId="0" borderId="0" xfId="0" applyFont="1" applyBorder="1" applyAlignment="1" applyProtection="1">
      <alignment/>
      <protection/>
    </xf>
    <xf numFmtId="0" fontId="114" fillId="0" borderId="0" xfId="78" applyFont="1" applyBorder="1" applyAlignment="1" applyProtection="1">
      <alignment vertical="top"/>
      <protection/>
    </xf>
    <xf numFmtId="0" fontId="115" fillId="45" borderId="19" xfId="0" applyFont="1" applyFill="1" applyBorder="1" applyAlignment="1" applyProtection="1">
      <alignment vertical="center" wrapText="1"/>
      <protection/>
    </xf>
    <xf numFmtId="0" fontId="21" fillId="0" borderId="0" xfId="0" applyFont="1" applyAlignment="1" applyProtection="1">
      <alignment wrapText="1"/>
      <protection hidden="1"/>
    </xf>
    <xf numFmtId="0" fontId="21" fillId="0" borderId="0" xfId="0" applyFont="1" applyBorder="1" applyAlignment="1" applyProtection="1">
      <alignment/>
      <protection hidden="1"/>
    </xf>
    <xf numFmtId="0" fontId="21" fillId="0" borderId="53" xfId="0" applyFont="1" applyBorder="1" applyAlignment="1" applyProtection="1">
      <alignment/>
      <protection hidden="1"/>
    </xf>
    <xf numFmtId="0" fontId="90" fillId="0" borderId="0" xfId="0" applyFont="1" applyAlignment="1" applyProtection="1">
      <alignment vertical="center" wrapText="1"/>
      <protection hidden="1"/>
    </xf>
    <xf numFmtId="0" fontId="108" fillId="46" borderId="0" xfId="0" applyFont="1" applyFill="1" applyAlignment="1">
      <alignment vertical="justify" wrapText="1"/>
    </xf>
    <xf numFmtId="0" fontId="21" fillId="0" borderId="0" xfId="0" applyFont="1" applyAlignment="1">
      <alignment vertical="justify" wrapText="1"/>
    </xf>
    <xf numFmtId="0" fontId="118" fillId="0" borderId="0" xfId="0" applyFont="1" applyAlignment="1" applyProtection="1">
      <alignment/>
      <protection/>
    </xf>
    <xf numFmtId="0" fontId="65" fillId="0" borderId="38" xfId="0" applyFont="1" applyBorder="1" applyAlignment="1" applyProtection="1">
      <alignment wrapText="1"/>
      <protection/>
    </xf>
    <xf numFmtId="0" fontId="11" fillId="0" borderId="21" xfId="0" applyFont="1" applyFill="1" applyBorder="1" applyAlignment="1" applyProtection="1">
      <alignment vertical="top" wrapText="1"/>
      <protection/>
    </xf>
    <xf numFmtId="0" fontId="2" fillId="2" borderId="51" xfId="0" applyFont="1" applyFill="1" applyBorder="1" applyAlignment="1" applyProtection="1">
      <alignment vertical="center" wrapText="1"/>
      <protection locked="0"/>
    </xf>
    <xf numFmtId="0" fontId="5" fillId="0" borderId="0" xfId="103" applyFont="1" applyBorder="1" applyAlignment="1" applyProtection="1">
      <alignment horizontal="left" vertical="center" wrapText="1"/>
      <protection/>
    </xf>
    <xf numFmtId="0" fontId="118" fillId="0" borderId="0" xfId="0" applyFont="1" applyAlignment="1" applyProtection="1">
      <alignment/>
      <protection/>
    </xf>
    <xf numFmtId="0" fontId="5" fillId="0" borderId="19" xfId="0" applyFont="1" applyBorder="1" applyAlignment="1" applyProtection="1" quotePrefix="1">
      <alignment horizontal="left" vertical="center" wrapText="1"/>
      <protection/>
    </xf>
    <xf numFmtId="0" fontId="5" fillId="0" borderId="19" xfId="0" applyFont="1" applyFill="1" applyBorder="1" applyAlignment="1" applyProtection="1" quotePrefix="1">
      <alignment horizontal="left" vertical="center" wrapText="1"/>
      <protection locked="0"/>
    </xf>
    <xf numFmtId="0" fontId="21" fillId="0" borderId="0" xfId="0" applyFont="1" applyFill="1" applyAlignment="1">
      <alignment/>
    </xf>
    <xf numFmtId="0" fontId="73" fillId="45" borderId="0" xfId="0" applyFont="1" applyFill="1" applyBorder="1" applyAlignment="1" applyProtection="1">
      <alignment vertical="center" wrapText="1"/>
      <protection/>
    </xf>
    <xf numFmtId="0" fontId="25" fillId="0" borderId="0" xfId="0" applyFont="1" applyFill="1" applyBorder="1" applyAlignment="1" applyProtection="1">
      <alignment/>
      <protection/>
    </xf>
    <xf numFmtId="0" fontId="0" fillId="0" borderId="0" xfId="0" applyFill="1" applyBorder="1" applyAlignment="1" applyProtection="1">
      <alignment/>
      <protection/>
    </xf>
    <xf numFmtId="0" fontId="25" fillId="0" borderId="0" xfId="0" applyFont="1" applyFill="1" applyBorder="1" applyAlignment="1" applyProtection="1">
      <alignment vertical="center" wrapText="1"/>
      <protection/>
    </xf>
    <xf numFmtId="0" fontId="26" fillId="0" borderId="0" xfId="0" applyFont="1" applyFill="1" applyBorder="1" applyAlignment="1" applyProtection="1">
      <alignment/>
      <protection/>
    </xf>
    <xf numFmtId="2" fontId="0" fillId="0" borderId="0" xfId="0" applyNumberFormat="1" applyAlignment="1">
      <alignment/>
    </xf>
    <xf numFmtId="2" fontId="0" fillId="33" borderId="0" xfId="0" applyNumberFormat="1" applyFont="1" applyFill="1" applyAlignment="1">
      <alignment/>
    </xf>
    <xf numFmtId="2" fontId="0" fillId="33" borderId="0" xfId="0" applyNumberFormat="1" applyFill="1" applyAlignment="1">
      <alignment/>
    </xf>
    <xf numFmtId="0" fontId="0" fillId="0" borderId="0" xfId="0" applyFont="1" applyBorder="1" applyAlignment="1" applyProtection="1">
      <alignment/>
      <protection/>
    </xf>
    <xf numFmtId="0" fontId="125" fillId="0" borderId="0" xfId="0" applyFont="1" applyAlignment="1" applyProtection="1">
      <alignment/>
      <protection/>
    </xf>
    <xf numFmtId="0" fontId="0" fillId="0" borderId="0" xfId="0" applyBorder="1" applyAlignment="1">
      <alignment/>
    </xf>
    <xf numFmtId="0" fontId="0" fillId="0" borderId="40" xfId="0" applyBorder="1" applyAlignment="1">
      <alignment/>
    </xf>
    <xf numFmtId="0" fontId="21" fillId="0" borderId="54" xfId="0" applyFont="1" applyBorder="1" applyAlignment="1" applyProtection="1">
      <alignment vertical="top"/>
      <protection/>
    </xf>
    <xf numFmtId="0" fontId="0" fillId="0" borderId="0" xfId="0" applyAlignment="1">
      <alignment/>
    </xf>
    <xf numFmtId="0" fontId="128" fillId="0" borderId="0" xfId="0" applyFont="1" applyBorder="1" applyAlignment="1">
      <alignment vertical="center"/>
    </xf>
    <xf numFmtId="0" fontId="127" fillId="21" borderId="55" xfId="93" applyFont="1" applyFill="1" applyBorder="1" applyAlignment="1">
      <alignment vertical="center" wrapText="1"/>
      <protection/>
    </xf>
    <xf numFmtId="0" fontId="127" fillId="21" borderId="54" xfId="93" applyFont="1" applyFill="1" applyBorder="1" applyAlignment="1">
      <alignment vertical="center" wrapText="1"/>
      <protection/>
    </xf>
    <xf numFmtId="0" fontId="127" fillId="21" borderId="56" xfId="93" applyFont="1" applyFill="1" applyBorder="1" applyAlignment="1">
      <alignment vertical="center" wrapText="1"/>
      <protection/>
    </xf>
    <xf numFmtId="0" fontId="127" fillId="21" borderId="57" xfId="93" applyFont="1" applyFill="1" applyBorder="1" applyAlignment="1">
      <alignment vertical="center" wrapText="1"/>
      <protection/>
    </xf>
    <xf numFmtId="0" fontId="127" fillId="21" borderId="0" xfId="93" applyFont="1" applyFill="1" applyBorder="1" applyAlignment="1">
      <alignment vertical="center" wrapText="1"/>
      <protection/>
    </xf>
    <xf numFmtId="0" fontId="127" fillId="21" borderId="58" xfId="93" applyFont="1" applyFill="1" applyBorder="1" applyAlignment="1">
      <alignment vertical="center" wrapText="1"/>
      <protection/>
    </xf>
    <xf numFmtId="0" fontId="130" fillId="34" borderId="0" xfId="0" applyFont="1" applyFill="1" applyAlignment="1">
      <alignment horizontal="center" vertical="center"/>
    </xf>
    <xf numFmtId="0" fontId="4" fillId="0" borderId="20" xfId="0" applyFont="1" applyBorder="1" applyAlignment="1" applyProtection="1">
      <alignment vertical="justify" wrapText="1"/>
      <protection/>
    </xf>
    <xf numFmtId="0" fontId="13" fillId="0" borderId="0" xfId="0" applyFont="1" applyAlignment="1" applyProtection="1">
      <alignment vertical="top" wrapText="1"/>
      <protection/>
    </xf>
    <xf numFmtId="9" fontId="12" fillId="0" borderId="20" xfId="0" applyNumberFormat="1" applyFont="1" applyBorder="1" applyAlignment="1" applyProtection="1">
      <alignment/>
      <protection/>
    </xf>
    <xf numFmtId="0" fontId="12" fillId="0" borderId="20" xfId="0" applyFont="1" applyBorder="1" applyAlignment="1" applyProtection="1">
      <alignment/>
      <protection/>
    </xf>
    <xf numFmtId="9" fontId="117" fillId="0" borderId="20" xfId="0" applyNumberFormat="1" applyFont="1" applyBorder="1" applyAlignment="1" applyProtection="1">
      <alignment/>
      <protection/>
    </xf>
    <xf numFmtId="0" fontId="117" fillId="0" borderId="20" xfId="0" applyFont="1" applyBorder="1" applyAlignment="1" applyProtection="1">
      <alignment/>
      <protection/>
    </xf>
    <xf numFmtId="0" fontId="131" fillId="34" borderId="0" xfId="0" applyFont="1" applyFill="1" applyAlignment="1">
      <alignment horizontal="center"/>
    </xf>
    <xf numFmtId="0" fontId="131" fillId="34" borderId="0" xfId="0" applyFont="1" applyFill="1" applyAlignment="1">
      <alignment/>
    </xf>
    <xf numFmtId="0" fontId="131" fillId="34" borderId="0" xfId="0" applyFont="1" applyFill="1" applyAlignment="1">
      <alignment horizontal="left"/>
    </xf>
    <xf numFmtId="167" fontId="131" fillId="34" borderId="0" xfId="81" applyNumberFormat="1" applyFont="1" applyFill="1" applyAlignment="1">
      <alignment horizontal="center"/>
    </xf>
    <xf numFmtId="0" fontId="131" fillId="34" borderId="0" xfId="0" applyFont="1" applyFill="1" applyAlignment="1">
      <alignment horizontal="left" wrapText="1"/>
    </xf>
    <xf numFmtId="0" fontId="118" fillId="34" borderId="0" xfId="0" applyFont="1" applyFill="1" applyAlignment="1">
      <alignment/>
    </xf>
    <xf numFmtId="0" fontId="131" fillId="34" borderId="0" xfId="0" applyFont="1" applyFill="1" applyAlignment="1">
      <alignment/>
    </xf>
    <xf numFmtId="0" fontId="132" fillId="2" borderId="59" xfId="0" applyFont="1" applyFill="1" applyBorder="1" applyAlignment="1">
      <alignment horizontal="center" vertical="center" wrapText="1"/>
    </xf>
    <xf numFmtId="167" fontId="132" fillId="2" borderId="59" xfId="81" applyNumberFormat="1" applyFont="1" applyFill="1" applyBorder="1" applyAlignment="1">
      <alignment horizontal="center" wrapText="1"/>
    </xf>
    <xf numFmtId="0" fontId="131" fillId="34" borderId="0" xfId="0" applyFont="1" applyFill="1" applyAlignment="1">
      <alignment horizontal="center" vertical="center" wrapText="1"/>
    </xf>
    <xf numFmtId="0" fontId="118" fillId="34" borderId="0" xfId="0" applyFont="1" applyFill="1" applyAlignment="1">
      <alignment vertical="center" wrapText="1"/>
    </xf>
    <xf numFmtId="0" fontId="131" fillId="34" borderId="0" xfId="0" applyFont="1" applyFill="1" applyAlignment="1">
      <alignment vertical="center" wrapText="1"/>
    </xf>
    <xf numFmtId="0" fontId="118" fillId="34" borderId="0" xfId="0" applyFont="1" applyFill="1" applyBorder="1" applyAlignment="1">
      <alignment/>
    </xf>
    <xf numFmtId="0" fontId="133" fillId="34" borderId="0" xfId="0" applyFont="1" applyFill="1" applyBorder="1" applyAlignment="1">
      <alignment/>
    </xf>
    <xf numFmtId="0" fontId="131" fillId="34" borderId="0" xfId="0" applyFont="1" applyFill="1" applyBorder="1" applyAlignment="1">
      <alignment/>
    </xf>
    <xf numFmtId="0" fontId="118" fillId="34" borderId="60" xfId="0" applyFont="1" applyFill="1" applyBorder="1" applyAlignment="1">
      <alignment/>
    </xf>
    <xf numFmtId="0" fontId="131" fillId="0" borderId="0" xfId="0" applyFont="1" applyAlignment="1">
      <alignment horizontal="center"/>
    </xf>
    <xf numFmtId="0" fontId="131" fillId="0" borderId="0" xfId="0" applyFont="1" applyAlignment="1">
      <alignment/>
    </xf>
    <xf numFmtId="0" fontId="131" fillId="0" borderId="0" xfId="0" applyFont="1" applyAlignment="1">
      <alignment horizontal="left"/>
    </xf>
    <xf numFmtId="167" fontId="131" fillId="0" borderId="0" xfId="81" applyNumberFormat="1" applyFont="1" applyAlignment="1">
      <alignment horizontal="center"/>
    </xf>
    <xf numFmtId="0" fontId="131" fillId="0" borderId="0" xfId="0" applyFont="1" applyAlignment="1">
      <alignment horizontal="left" wrapText="1"/>
    </xf>
    <xf numFmtId="0" fontId="118" fillId="0" borderId="0" xfId="0" applyFont="1" applyAlignment="1">
      <alignment/>
    </xf>
    <xf numFmtId="0" fontId="131" fillId="0" borderId="0" xfId="0" applyFont="1" applyAlignment="1">
      <alignment/>
    </xf>
    <xf numFmtId="0" fontId="21" fillId="34" borderId="61" xfId="0" applyFont="1" applyFill="1" applyBorder="1" applyAlignment="1">
      <alignment horizontal="center" vertical="center" wrapText="1"/>
    </xf>
    <xf numFmtId="0" fontId="21" fillId="34" borderId="61" xfId="0" applyFont="1" applyFill="1" applyBorder="1" applyAlignment="1">
      <alignment vertical="center" wrapText="1"/>
    </xf>
    <xf numFmtId="9" fontId="21" fillId="34" borderId="61" xfId="0" applyNumberFormat="1" applyFont="1" applyFill="1" applyBorder="1" applyAlignment="1">
      <alignment horizontal="center" vertical="center" wrapText="1"/>
    </xf>
    <xf numFmtId="167" fontId="21" fillId="34" borderId="61" xfId="81" applyNumberFormat="1" applyFont="1" applyFill="1" applyBorder="1" applyAlignment="1">
      <alignment horizontal="center" vertical="center" wrapText="1"/>
    </xf>
    <xf numFmtId="0" fontId="21" fillId="34" borderId="61" xfId="0" applyFont="1" applyFill="1" applyBorder="1" applyAlignment="1" quotePrefix="1">
      <alignment horizontal="left" vertical="center" wrapText="1"/>
    </xf>
    <xf numFmtId="2" fontId="134" fillId="34" borderId="0" xfId="0" applyNumberFormat="1" applyFont="1" applyFill="1" applyBorder="1" applyAlignment="1">
      <alignment horizontal="center"/>
    </xf>
    <xf numFmtId="0" fontId="21" fillId="34" borderId="62" xfId="0" applyFont="1" applyFill="1" applyBorder="1" applyAlignment="1">
      <alignment horizontal="center" vertical="center" wrapText="1"/>
    </xf>
    <xf numFmtId="0" fontId="21" fillId="34" borderId="62" xfId="0" applyFont="1" applyFill="1" applyBorder="1" applyAlignment="1">
      <alignment vertical="center" wrapText="1"/>
    </xf>
    <xf numFmtId="9" fontId="21" fillId="34" borderId="62" xfId="0" applyNumberFormat="1" applyFont="1" applyFill="1" applyBorder="1" applyAlignment="1">
      <alignment horizontal="center" vertical="center" wrapText="1"/>
    </xf>
    <xf numFmtId="0" fontId="21" fillId="34" borderId="62" xfId="0" applyFont="1" applyFill="1" applyBorder="1" applyAlignment="1">
      <alignment horizontal="left" vertical="center" wrapText="1"/>
    </xf>
    <xf numFmtId="0" fontId="21" fillId="34" borderId="62" xfId="0" applyFont="1" applyFill="1" applyBorder="1" applyAlignment="1" quotePrefix="1">
      <alignment horizontal="left" vertical="center" wrapText="1"/>
    </xf>
    <xf numFmtId="0" fontId="0" fillId="0" borderId="63" xfId="0" applyBorder="1" applyAlignment="1">
      <alignment/>
    </xf>
    <xf numFmtId="0" fontId="121" fillId="0" borderId="0" xfId="0" applyFont="1" applyAlignment="1">
      <alignment/>
    </xf>
    <xf numFmtId="0" fontId="1" fillId="0" borderId="0" xfId="0" applyFont="1" applyAlignment="1">
      <alignment horizontal="center"/>
    </xf>
    <xf numFmtId="0" fontId="121" fillId="0" borderId="0" xfId="0" applyFont="1" applyBorder="1" applyAlignment="1" applyProtection="1">
      <alignment vertical="center" wrapText="1"/>
      <protection/>
    </xf>
    <xf numFmtId="0" fontId="101" fillId="0" borderId="0" xfId="0" applyFont="1" applyAlignment="1" applyProtection="1">
      <alignment wrapText="1"/>
      <protection/>
    </xf>
    <xf numFmtId="0" fontId="77" fillId="44" borderId="0" xfId="0" applyFont="1" applyFill="1" applyBorder="1" applyAlignment="1" applyProtection="1">
      <alignment vertical="center"/>
      <protection/>
    </xf>
    <xf numFmtId="0" fontId="77" fillId="0" borderId="0" xfId="0" applyFont="1" applyFill="1" applyBorder="1" applyAlignment="1" applyProtection="1">
      <alignment vertical="center"/>
      <protection/>
    </xf>
    <xf numFmtId="0" fontId="128" fillId="0" borderId="0" xfId="0" applyFont="1" applyBorder="1" applyAlignment="1">
      <alignment horizontal="left" vertical="center"/>
    </xf>
    <xf numFmtId="0" fontId="135" fillId="0" borderId="0" xfId="0" applyFont="1" applyAlignment="1">
      <alignment/>
    </xf>
    <xf numFmtId="0" fontId="115" fillId="45" borderId="64" xfId="0" applyFont="1" applyFill="1" applyBorder="1" applyAlignment="1" applyProtection="1">
      <alignment vertical="top" wrapText="1"/>
      <protection/>
    </xf>
    <xf numFmtId="0" fontId="66" fillId="0" borderId="0" xfId="0" applyFont="1" applyFill="1" applyBorder="1" applyAlignment="1" applyProtection="1">
      <alignment vertical="center" wrapText="1"/>
      <protection/>
    </xf>
    <xf numFmtId="0" fontId="75" fillId="45" borderId="65" xfId="0" applyFont="1" applyFill="1" applyBorder="1" applyAlignment="1" applyProtection="1">
      <alignment vertical="center" wrapText="1"/>
      <protection/>
    </xf>
    <xf numFmtId="0" fontId="73" fillId="45" borderId="65" xfId="0" applyFont="1" applyFill="1" applyBorder="1" applyAlignment="1" applyProtection="1">
      <alignment vertical="center" wrapText="1"/>
      <protection/>
    </xf>
    <xf numFmtId="165" fontId="128" fillId="0" borderId="0" xfId="0" applyNumberFormat="1" applyFont="1" applyBorder="1" applyAlignment="1">
      <alignment horizontal="center" vertical="center"/>
    </xf>
    <xf numFmtId="0" fontId="21" fillId="0" borderId="0" xfId="0" applyFont="1" applyAlignment="1">
      <alignment wrapText="1"/>
    </xf>
    <xf numFmtId="0" fontId="72" fillId="34" borderId="10" xfId="78" applyFont="1" applyFill="1" applyBorder="1" applyAlignment="1" applyProtection="1">
      <alignment horizontal="left" vertical="center"/>
      <protection/>
    </xf>
    <xf numFmtId="0" fontId="72" fillId="34" borderId="10" xfId="78" applyFont="1" applyFill="1" applyBorder="1" applyAlignment="1" applyProtection="1">
      <alignment/>
      <protection/>
    </xf>
    <xf numFmtId="0" fontId="30" fillId="35" borderId="66" xfId="95" applyFont="1" applyFill="1" applyBorder="1" applyAlignment="1" applyProtection="1">
      <alignment horizontal="center" vertical="center"/>
      <protection/>
    </xf>
    <xf numFmtId="0" fontId="95" fillId="33" borderId="0" xfId="95" applyFont="1" applyFill="1" applyBorder="1" applyAlignment="1" applyProtection="1">
      <alignment horizontal="left" vertical="center" wrapText="1"/>
      <protection/>
    </xf>
    <xf numFmtId="0" fontId="37" fillId="34" borderId="0" xfId="95" applyFont="1" applyFill="1" applyBorder="1" applyAlignment="1" applyProtection="1">
      <alignment horizontal="left" vertical="center" wrapText="1"/>
      <protection/>
    </xf>
    <xf numFmtId="0" fontId="152" fillId="34" borderId="0" xfId="95" applyFill="1" applyBorder="1" applyAlignment="1" applyProtection="1">
      <alignment horizontal="left" vertical="center" wrapText="1"/>
      <protection/>
    </xf>
    <xf numFmtId="0" fontId="78" fillId="33" borderId="0" xfId="95" applyFont="1" applyFill="1" applyBorder="1" applyAlignment="1" applyProtection="1">
      <alignment horizontal="left" vertical="top" wrapText="1"/>
      <protection/>
    </xf>
    <xf numFmtId="0" fontId="40" fillId="34" borderId="0" xfId="95" applyFont="1" applyFill="1" applyBorder="1" applyAlignment="1" applyProtection="1">
      <alignment horizontal="center"/>
      <protection/>
    </xf>
    <xf numFmtId="0" fontId="38" fillId="34" borderId="0" xfId="95" applyFont="1" applyFill="1" applyBorder="1" applyAlignment="1" applyProtection="1">
      <alignment horizontal="center"/>
      <protection/>
    </xf>
    <xf numFmtId="0" fontId="72" fillId="34" borderId="67" xfId="78" applyFont="1" applyFill="1" applyBorder="1" applyAlignment="1" applyProtection="1">
      <alignment horizontal="left" vertical="center"/>
      <protection/>
    </xf>
    <xf numFmtId="0" fontId="72" fillId="34" borderId="19" xfId="78" applyFont="1" applyFill="1" applyBorder="1" applyAlignment="1" applyProtection="1">
      <alignment horizontal="left" vertical="center"/>
      <protection/>
    </xf>
    <xf numFmtId="0" fontId="87" fillId="47" borderId="66" xfId="95" applyFont="1" applyFill="1" applyBorder="1" applyAlignment="1" applyProtection="1">
      <alignment horizontal="center" vertical="center"/>
      <protection/>
    </xf>
    <xf numFmtId="0" fontId="72" fillId="34" borderId="68" xfId="78" applyFont="1" applyFill="1" applyBorder="1" applyAlignment="1" applyProtection="1">
      <alignment horizontal="left" vertical="center"/>
      <protection/>
    </xf>
    <xf numFmtId="0" fontId="152" fillId="34" borderId="0" xfId="95" applyFill="1" applyAlignment="1" applyProtection="1">
      <alignment horizontal="left" vertical="center"/>
      <protection/>
    </xf>
    <xf numFmtId="0" fontId="21" fillId="0" borderId="40" xfId="0" applyFont="1" applyBorder="1" applyAlignment="1" applyProtection="1">
      <alignment horizontal="justify" vertical="center" wrapText="1"/>
      <protection/>
    </xf>
    <xf numFmtId="0" fontId="21" fillId="0" borderId="0" xfId="0" applyFont="1" applyBorder="1" applyAlignment="1" applyProtection="1">
      <alignment horizontal="justify" vertical="center" wrapText="1"/>
      <protection/>
    </xf>
    <xf numFmtId="0" fontId="21" fillId="0" borderId="0" xfId="0" applyFont="1" applyBorder="1" applyAlignment="1" applyProtection="1">
      <alignment horizontal="left" vertical="center" wrapText="1"/>
      <protection/>
    </xf>
    <xf numFmtId="0" fontId="21" fillId="0" borderId="40" xfId="0" applyFont="1" applyBorder="1" applyAlignment="1" applyProtection="1">
      <alignment horizontal="left" vertical="center" wrapText="1"/>
      <protection/>
    </xf>
    <xf numFmtId="0" fontId="77" fillId="44" borderId="0" xfId="0" applyFont="1" applyFill="1" applyBorder="1" applyAlignment="1" applyProtection="1">
      <alignment horizontal="left" vertical="center"/>
      <protection/>
    </xf>
    <xf numFmtId="0" fontId="101" fillId="0" borderId="0" xfId="0" applyFont="1" applyAlignment="1" applyProtection="1">
      <alignment horizontal="justify" wrapText="1"/>
      <protection/>
    </xf>
    <xf numFmtId="0" fontId="21" fillId="0" borderId="0" xfId="0" applyFont="1" applyBorder="1" applyAlignment="1" applyProtection="1">
      <alignment horizontal="left" vertical="top" wrapText="1"/>
      <protection/>
    </xf>
    <xf numFmtId="0" fontId="21" fillId="0" borderId="40" xfId="0" applyFont="1" applyBorder="1" applyAlignment="1" applyProtection="1">
      <alignment horizontal="justify" vertical="top" wrapText="1"/>
      <protection/>
    </xf>
    <xf numFmtId="0" fontId="21" fillId="0" borderId="0" xfId="0" applyFont="1" applyBorder="1" applyAlignment="1" applyProtection="1">
      <alignment horizontal="justify" vertical="top" wrapText="1"/>
      <protection/>
    </xf>
    <xf numFmtId="0" fontId="90" fillId="0" borderId="50" xfId="0" applyFont="1" applyBorder="1" applyAlignment="1" applyProtection="1">
      <alignment horizontal="left" vertical="center"/>
      <protection hidden="1"/>
    </xf>
    <xf numFmtId="0" fontId="90" fillId="0" borderId="0" xfId="0" applyFont="1" applyBorder="1" applyAlignment="1" applyProtection="1">
      <alignment horizontal="left" vertical="center"/>
      <protection hidden="1"/>
    </xf>
    <xf numFmtId="0" fontId="90" fillId="0" borderId="0" xfId="0" applyFont="1" applyAlignment="1" applyProtection="1">
      <alignment horizontal="justify" vertical="top" wrapText="1"/>
      <protection hidden="1"/>
    </xf>
    <xf numFmtId="0" fontId="90" fillId="2" borderId="69" xfId="0" applyFont="1" applyFill="1" applyBorder="1" applyAlignment="1" applyProtection="1">
      <alignment horizontal="center" vertical="center" wrapText="1"/>
      <protection locked="0"/>
    </xf>
    <xf numFmtId="0" fontId="90" fillId="2" borderId="70" xfId="0" applyFont="1" applyFill="1" applyBorder="1" applyAlignment="1" applyProtection="1">
      <alignment horizontal="center" vertical="center" wrapText="1"/>
      <protection locked="0"/>
    </xf>
    <xf numFmtId="0" fontId="90" fillId="2" borderId="71" xfId="0" applyFont="1" applyFill="1" applyBorder="1" applyAlignment="1" applyProtection="1">
      <alignment horizontal="center" vertical="center" wrapText="1"/>
      <protection locked="0"/>
    </xf>
    <xf numFmtId="0" fontId="90" fillId="2" borderId="72" xfId="0" applyFont="1" applyFill="1" applyBorder="1" applyAlignment="1" applyProtection="1">
      <alignment horizontal="center" vertical="center" wrapText="1"/>
      <protection locked="0"/>
    </xf>
    <xf numFmtId="0" fontId="90" fillId="2" borderId="0" xfId="0" applyFont="1" applyFill="1" applyBorder="1" applyAlignment="1" applyProtection="1">
      <alignment horizontal="center" vertical="center" wrapText="1"/>
      <protection locked="0"/>
    </xf>
    <xf numFmtId="0" fontId="90" fillId="2" borderId="73" xfId="0" applyFont="1" applyFill="1" applyBorder="1" applyAlignment="1" applyProtection="1">
      <alignment horizontal="center" vertical="center" wrapText="1"/>
      <protection locked="0"/>
    </xf>
    <xf numFmtId="0" fontId="90" fillId="2" borderId="74" xfId="0" applyFont="1" applyFill="1" applyBorder="1" applyAlignment="1" applyProtection="1">
      <alignment horizontal="center" vertical="center" wrapText="1"/>
      <protection locked="0"/>
    </xf>
    <xf numFmtId="0" fontId="90" fillId="2" borderId="75" xfId="0" applyFont="1" applyFill="1" applyBorder="1" applyAlignment="1" applyProtection="1">
      <alignment horizontal="center" vertical="center" wrapText="1"/>
      <protection locked="0"/>
    </xf>
    <xf numFmtId="0" fontId="90" fillId="2" borderId="76" xfId="0" applyFont="1" applyFill="1" applyBorder="1" applyAlignment="1" applyProtection="1">
      <alignment horizontal="center" vertical="center" wrapText="1"/>
      <protection locked="0"/>
    </xf>
    <xf numFmtId="0" fontId="90" fillId="0" borderId="0" xfId="0" applyFont="1" applyAlignment="1" applyProtection="1">
      <alignment horizontal="left" vertical="center" wrapText="1"/>
      <protection hidden="1"/>
    </xf>
    <xf numFmtId="164" fontId="93" fillId="2" borderId="77" xfId="0" applyNumberFormat="1" applyFont="1" applyFill="1" applyBorder="1" applyAlignment="1" applyProtection="1">
      <alignment horizontal="center" vertical="center"/>
      <protection locked="0"/>
    </xf>
    <xf numFmtId="164" fontId="93" fillId="2" borderId="78" xfId="0" applyNumberFormat="1" applyFont="1" applyFill="1" applyBorder="1" applyAlignment="1" applyProtection="1">
      <alignment horizontal="center" vertical="center"/>
      <protection locked="0"/>
    </xf>
    <xf numFmtId="164" fontId="93" fillId="2" borderId="79" xfId="0" applyNumberFormat="1" applyFont="1" applyFill="1" applyBorder="1" applyAlignment="1" applyProtection="1">
      <alignment horizontal="center" vertical="center"/>
      <protection locked="0"/>
    </xf>
    <xf numFmtId="0" fontId="88" fillId="0" borderId="0" xfId="0" applyFont="1" applyAlignment="1" applyProtection="1">
      <alignment horizontal="left" vertical="center" wrapText="1"/>
      <protection hidden="1"/>
    </xf>
    <xf numFmtId="0" fontId="90" fillId="0" borderId="0" xfId="0" applyFont="1" applyAlignment="1" applyProtection="1">
      <alignment horizontal="left" vertical="top" wrapText="1"/>
      <protection hidden="1"/>
    </xf>
    <xf numFmtId="0" fontId="93" fillId="2" borderId="80" xfId="0" applyFont="1" applyFill="1" applyBorder="1" applyAlignment="1" applyProtection="1">
      <alignment horizontal="left" vertical="center" wrapText="1"/>
      <protection locked="0"/>
    </xf>
    <xf numFmtId="0" fontId="93" fillId="2" borderId="81" xfId="0" applyFont="1" applyFill="1" applyBorder="1" applyAlignment="1" applyProtection="1">
      <alignment horizontal="left" vertical="center" wrapText="1"/>
      <protection locked="0"/>
    </xf>
    <xf numFmtId="0" fontId="93" fillId="2" borderId="82" xfId="0" applyFont="1" applyFill="1" applyBorder="1" applyAlignment="1" applyProtection="1">
      <alignment horizontal="left" vertical="center" wrapText="1"/>
      <protection locked="0"/>
    </xf>
    <xf numFmtId="0" fontId="93" fillId="2" borderId="80" xfId="0" applyFont="1" applyFill="1" applyBorder="1" applyAlignment="1" applyProtection="1">
      <alignment horizontal="center" vertical="center" wrapText="1"/>
      <protection locked="0"/>
    </xf>
    <xf numFmtId="0" fontId="93" fillId="2" borderId="81" xfId="0" applyFont="1" applyFill="1" applyBorder="1" applyAlignment="1" applyProtection="1">
      <alignment horizontal="center" vertical="center" wrapText="1"/>
      <protection locked="0"/>
    </xf>
    <xf numFmtId="0" fontId="93" fillId="2" borderId="82" xfId="0" applyFont="1" applyFill="1" applyBorder="1" applyAlignment="1" applyProtection="1">
      <alignment horizontal="center" vertical="center" wrapText="1"/>
      <protection locked="0"/>
    </xf>
    <xf numFmtId="0" fontId="66" fillId="0" borderId="19" xfId="0" applyFont="1" applyFill="1" applyBorder="1" applyAlignment="1" applyProtection="1">
      <alignment horizontal="left" vertical="center" wrapText="1"/>
      <protection/>
    </xf>
    <xf numFmtId="0" fontId="116" fillId="48" borderId="0" xfId="0" applyFont="1" applyFill="1" applyBorder="1" applyAlignment="1" applyProtection="1">
      <alignment horizontal="center" vertical="center" wrapText="1"/>
      <protection/>
    </xf>
    <xf numFmtId="0" fontId="116" fillId="48" borderId="83" xfId="0" applyFont="1" applyFill="1" applyBorder="1" applyAlignment="1" applyProtection="1">
      <alignment horizontal="center" vertical="center" wrapText="1"/>
      <protection locked="0"/>
    </xf>
    <xf numFmtId="0" fontId="116" fillId="48" borderId="84"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protection/>
    </xf>
    <xf numFmtId="0" fontId="10" fillId="0" borderId="18" xfId="0" applyFont="1" applyFill="1" applyBorder="1" applyAlignment="1" applyProtection="1">
      <alignment horizontal="center"/>
      <protection/>
    </xf>
    <xf numFmtId="0" fontId="62" fillId="0" borderId="0" xfId="0" applyFont="1" applyAlignment="1" applyProtection="1">
      <alignment horizontal="left" wrapText="1"/>
      <protection/>
    </xf>
    <xf numFmtId="0" fontId="71" fillId="0" borderId="0" xfId="0" applyFont="1" applyAlignment="1" applyProtection="1">
      <alignment horizontal="left" vertical="center"/>
      <protection/>
    </xf>
    <xf numFmtId="0" fontId="80" fillId="0" borderId="0" xfId="0" applyFont="1" applyAlignment="1" applyProtection="1">
      <alignment horizontal="left" vertical="center" wrapText="1"/>
      <protection/>
    </xf>
    <xf numFmtId="165" fontId="71" fillId="0" borderId="0" xfId="0" applyNumberFormat="1" applyFont="1" applyAlignment="1" applyProtection="1">
      <alignment horizontal="left" vertical="center"/>
      <protection/>
    </xf>
    <xf numFmtId="0" fontId="4" fillId="0" borderId="20" xfId="0" applyFont="1" applyBorder="1" applyAlignment="1" applyProtection="1">
      <alignment vertical="justify" wrapText="1"/>
      <protection/>
    </xf>
    <xf numFmtId="0" fontId="4" fillId="0" borderId="18" xfId="0" applyFont="1" applyBorder="1" applyAlignment="1" applyProtection="1">
      <alignment vertical="justify" wrapText="1"/>
      <protection/>
    </xf>
    <xf numFmtId="9" fontId="117" fillId="0" borderId="19" xfId="0" applyNumberFormat="1" applyFont="1" applyBorder="1" applyAlignment="1" applyProtection="1">
      <alignment horizontal="center"/>
      <protection/>
    </xf>
    <xf numFmtId="0" fontId="117" fillId="0" borderId="19" xfId="0" applyFont="1" applyBorder="1" applyAlignment="1" applyProtection="1">
      <alignment horizontal="center"/>
      <protection/>
    </xf>
    <xf numFmtId="9" fontId="12" fillId="0" borderId="19" xfId="0" applyNumberFormat="1" applyFont="1" applyBorder="1" applyAlignment="1" applyProtection="1">
      <alignment horizontal="center"/>
      <protection/>
    </xf>
    <xf numFmtId="0" fontId="12" fillId="0" borderId="19" xfId="0" applyFont="1" applyBorder="1" applyAlignment="1" applyProtection="1">
      <alignment horizontal="center"/>
      <protection/>
    </xf>
    <xf numFmtId="0" fontId="17" fillId="0" borderId="0" xfId="0" applyFont="1" applyAlignment="1">
      <alignment horizontal="center" vertical="center" wrapText="1"/>
    </xf>
    <xf numFmtId="0" fontId="28" fillId="0" borderId="0" xfId="0" applyNumberFormat="1" applyFont="1" applyAlignment="1" applyProtection="1">
      <alignment horizontal="left" vertical="center"/>
      <protection/>
    </xf>
    <xf numFmtId="0" fontId="85" fillId="0" borderId="0" xfId="0" applyFont="1" applyAlignment="1" applyProtection="1">
      <alignment horizontal="left" vertical="top" wrapText="1"/>
      <protection/>
    </xf>
    <xf numFmtId="0" fontId="117" fillId="0" borderId="19" xfId="0" applyFont="1" applyBorder="1" applyAlignment="1" applyProtection="1">
      <alignment horizontal="left" vertical="center"/>
      <protection/>
    </xf>
    <xf numFmtId="0" fontId="29" fillId="0" borderId="0" xfId="0" applyFont="1" applyAlignment="1" applyProtection="1">
      <alignment horizontal="center" vertical="top"/>
      <protection/>
    </xf>
    <xf numFmtId="0" fontId="4" fillId="0" borderId="19" xfId="0" applyFont="1" applyBorder="1" applyAlignment="1" applyProtection="1">
      <alignment horizontal="left" vertical="center"/>
      <protection/>
    </xf>
    <xf numFmtId="0" fontId="117" fillId="0" borderId="0" xfId="0" applyFont="1" applyBorder="1" applyAlignment="1" applyProtection="1">
      <alignment horizontal="center"/>
      <protection/>
    </xf>
    <xf numFmtId="0" fontId="117" fillId="0" borderId="85" xfId="0" applyFont="1" applyBorder="1" applyAlignment="1" applyProtection="1">
      <alignment horizontal="center"/>
      <protection/>
    </xf>
    <xf numFmtId="165" fontId="28" fillId="0" borderId="0" xfId="0" applyNumberFormat="1" applyFont="1" applyBorder="1" applyAlignment="1" applyProtection="1">
      <alignment horizontal="left" vertical="center"/>
      <protection/>
    </xf>
    <xf numFmtId="0" fontId="12" fillId="0" borderId="0" xfId="0" applyFont="1" applyBorder="1" applyAlignment="1" applyProtection="1">
      <alignment horizontal="center"/>
      <protection/>
    </xf>
    <xf numFmtId="0" fontId="12" fillId="0" borderId="85" xfId="0" applyFont="1" applyBorder="1" applyAlignment="1" applyProtection="1">
      <alignment horizontal="center"/>
      <protection/>
    </xf>
    <xf numFmtId="0" fontId="105" fillId="0" borderId="0" xfId="0" applyFont="1" applyAlignment="1">
      <alignment horizontal="center" vertical="center" wrapText="1"/>
    </xf>
    <xf numFmtId="0" fontId="14" fillId="17" borderId="86" xfId="0" applyFont="1" applyFill="1" applyBorder="1" applyAlignment="1" applyProtection="1">
      <alignment horizontal="center" vertical="center"/>
      <protection/>
    </xf>
    <xf numFmtId="0" fontId="14" fillId="17" borderId="60" xfId="0" applyFont="1" applyFill="1" applyBorder="1" applyAlignment="1" applyProtection="1">
      <alignment horizontal="center" vertical="center"/>
      <protection/>
    </xf>
    <xf numFmtId="0" fontId="14" fillId="17" borderId="87" xfId="0" applyFont="1" applyFill="1" applyBorder="1" applyAlignment="1" applyProtection="1">
      <alignment horizontal="center" vertical="center"/>
      <protection/>
    </xf>
    <xf numFmtId="0" fontId="14" fillId="17" borderId="88" xfId="0" applyFont="1" applyFill="1" applyBorder="1" applyAlignment="1" applyProtection="1">
      <alignment horizontal="center" vertical="center"/>
      <protection/>
    </xf>
    <xf numFmtId="0" fontId="14" fillId="17" borderId="89" xfId="0" applyFont="1" applyFill="1" applyBorder="1" applyAlignment="1" applyProtection="1">
      <alignment horizontal="center" vertical="center"/>
      <protection/>
    </xf>
    <xf numFmtId="0" fontId="14" fillId="17" borderId="90" xfId="0" applyFont="1" applyFill="1" applyBorder="1" applyAlignment="1" applyProtection="1">
      <alignment horizontal="center" vertical="center"/>
      <protection/>
    </xf>
    <xf numFmtId="0" fontId="14" fillId="0" borderId="0" xfId="0" applyFont="1" applyBorder="1" applyAlignment="1" applyProtection="1">
      <alignment horizontal="left" vertical="center"/>
      <protection/>
    </xf>
    <xf numFmtId="0" fontId="120" fillId="33" borderId="0" xfId="0" applyFont="1" applyFill="1" applyBorder="1" applyAlignment="1" applyProtection="1">
      <alignment horizontal="center" vertical="center" wrapText="1"/>
      <protection/>
    </xf>
    <xf numFmtId="0" fontId="120" fillId="0" borderId="0" xfId="0" applyFont="1" applyFill="1" applyBorder="1" applyAlignment="1" applyProtection="1">
      <alignment horizontal="center" vertical="center" wrapText="1"/>
      <protection/>
    </xf>
    <xf numFmtId="0" fontId="120" fillId="0" borderId="91" xfId="0" applyFont="1" applyFill="1" applyBorder="1" applyAlignment="1" applyProtection="1">
      <alignment horizontal="center" vertical="center" wrapText="1"/>
      <protection/>
    </xf>
    <xf numFmtId="0" fontId="14" fillId="9" borderId="86" xfId="0" applyFont="1" applyFill="1" applyBorder="1" applyAlignment="1" applyProtection="1">
      <alignment horizontal="center" vertical="center"/>
      <protection/>
    </xf>
    <xf numFmtId="0" fontId="14" fillId="9" borderId="60" xfId="0" applyFont="1" applyFill="1" applyBorder="1" applyAlignment="1" applyProtection="1">
      <alignment horizontal="center" vertical="center"/>
      <protection/>
    </xf>
    <xf numFmtId="0" fontId="14" fillId="9" borderId="87" xfId="0" applyFont="1" applyFill="1" applyBorder="1" applyAlignment="1" applyProtection="1">
      <alignment horizontal="center" vertical="center"/>
      <protection/>
    </xf>
    <xf numFmtId="0" fontId="14" fillId="9" borderId="88" xfId="0" applyFont="1" applyFill="1" applyBorder="1" applyAlignment="1" applyProtection="1">
      <alignment horizontal="center" vertical="center"/>
      <protection/>
    </xf>
    <xf numFmtId="0" fontId="14" fillId="9" borderId="89" xfId="0" applyFont="1" applyFill="1" applyBorder="1" applyAlignment="1" applyProtection="1">
      <alignment horizontal="center" vertical="center"/>
      <protection/>
    </xf>
    <xf numFmtId="0" fontId="14" fillId="9" borderId="90" xfId="0" applyFont="1" applyFill="1" applyBorder="1" applyAlignment="1" applyProtection="1">
      <alignment horizontal="center" vertical="center"/>
      <protection/>
    </xf>
    <xf numFmtId="0" fontId="14" fillId="4" borderId="86" xfId="0" applyFont="1" applyFill="1" applyBorder="1" applyAlignment="1" applyProtection="1">
      <alignment horizontal="center" vertical="center"/>
      <protection/>
    </xf>
    <xf numFmtId="0" fontId="14" fillId="4" borderId="60" xfId="0" applyFont="1" applyFill="1" applyBorder="1" applyAlignment="1" applyProtection="1">
      <alignment horizontal="center" vertical="center"/>
      <protection/>
    </xf>
    <xf numFmtId="0" fontId="14" fillId="4" borderId="87" xfId="0" applyFont="1" applyFill="1" applyBorder="1" applyAlignment="1" applyProtection="1">
      <alignment horizontal="center" vertical="center"/>
      <protection/>
    </xf>
    <xf numFmtId="0" fontId="14" fillId="4" borderId="88" xfId="0" applyFont="1" applyFill="1" applyBorder="1" applyAlignment="1" applyProtection="1">
      <alignment horizontal="center" vertical="center"/>
      <protection/>
    </xf>
    <xf numFmtId="0" fontId="14" fillId="4" borderId="89" xfId="0" applyFont="1" applyFill="1" applyBorder="1" applyAlignment="1" applyProtection="1">
      <alignment horizontal="center" vertical="center"/>
      <protection/>
    </xf>
    <xf numFmtId="0" fontId="14" fillId="4" borderId="90" xfId="0" applyFont="1" applyFill="1" applyBorder="1" applyAlignment="1" applyProtection="1">
      <alignment horizontal="center" vertical="center"/>
      <protection/>
    </xf>
    <xf numFmtId="9" fontId="0" fillId="0" borderId="0" xfId="0" applyNumberFormat="1" applyBorder="1" applyAlignment="1" applyProtection="1">
      <alignment horizontal="left"/>
      <protection/>
    </xf>
    <xf numFmtId="0" fontId="119" fillId="0" borderId="0" xfId="0" applyFont="1" applyBorder="1" applyAlignment="1" applyProtection="1">
      <alignment horizontal="left" vertical="center" wrapText="1"/>
      <protection/>
    </xf>
    <xf numFmtId="0" fontId="119" fillId="0" borderId="91" xfId="0" applyFont="1" applyBorder="1" applyAlignment="1" applyProtection="1">
      <alignment horizontal="left" vertical="center" wrapText="1"/>
      <protection/>
    </xf>
    <xf numFmtId="0" fontId="124" fillId="33" borderId="0" xfId="0" applyFont="1" applyFill="1" applyBorder="1" applyAlignment="1" applyProtection="1">
      <alignment horizontal="center" vertical="center" wrapText="1"/>
      <protection/>
    </xf>
    <xf numFmtId="0" fontId="121" fillId="0" borderId="0" xfId="0" applyFont="1" applyBorder="1" applyAlignment="1" applyProtection="1">
      <alignment horizontal="left" vertical="center" wrapText="1"/>
      <protection/>
    </xf>
    <xf numFmtId="0" fontId="101" fillId="0" borderId="0" xfId="0" applyFont="1" applyAlignment="1" applyProtection="1">
      <alignment horizontal="left" wrapText="1"/>
      <protection/>
    </xf>
    <xf numFmtId="0" fontId="127" fillId="21" borderId="92" xfId="93" applyFont="1" applyFill="1" applyBorder="1" applyAlignment="1">
      <alignment horizontal="center" vertical="center" wrapText="1"/>
      <protection/>
    </xf>
    <xf numFmtId="0" fontId="127" fillId="21" borderId="93" xfId="93" applyFont="1" applyFill="1" applyBorder="1" applyAlignment="1">
      <alignment horizontal="center" vertical="center" wrapText="1"/>
      <protection/>
    </xf>
    <xf numFmtId="0" fontId="127" fillId="21" borderId="94" xfId="93" applyFont="1" applyFill="1" applyBorder="1" applyAlignment="1">
      <alignment horizontal="center" vertical="center" wrapText="1"/>
      <protection/>
    </xf>
    <xf numFmtId="0" fontId="127" fillId="21" borderId="57" xfId="93" applyFont="1" applyFill="1" applyBorder="1" applyAlignment="1">
      <alignment horizontal="center" vertical="center" wrapText="1"/>
      <protection/>
    </xf>
    <xf numFmtId="0" fontId="127" fillId="21" borderId="40" xfId="93" applyFont="1" applyFill="1" applyBorder="1" applyAlignment="1">
      <alignment horizontal="center" vertical="center" wrapText="1"/>
      <protection/>
    </xf>
    <xf numFmtId="0" fontId="127" fillId="21" borderId="0" xfId="93" applyFont="1" applyFill="1" applyBorder="1" applyAlignment="1">
      <alignment horizontal="center" vertical="center" wrapText="1"/>
      <protection/>
    </xf>
    <xf numFmtId="0" fontId="127" fillId="21" borderId="95" xfId="93" applyFont="1" applyFill="1" applyBorder="1" applyAlignment="1">
      <alignment horizontal="center" vertical="center" wrapText="1"/>
      <protection/>
    </xf>
    <xf numFmtId="0" fontId="127" fillId="21" borderId="58" xfId="93" applyFont="1" applyFill="1" applyBorder="1" applyAlignment="1">
      <alignment horizontal="center" vertical="center" wrapText="1"/>
      <protection/>
    </xf>
    <xf numFmtId="0" fontId="127" fillId="21" borderId="55" xfId="93" applyFont="1" applyFill="1" applyBorder="1" applyAlignment="1">
      <alignment horizontal="center" vertical="center" wrapText="1"/>
      <protection/>
    </xf>
    <xf numFmtId="0" fontId="127" fillId="21" borderId="54" xfId="93" applyFont="1" applyFill="1" applyBorder="1" applyAlignment="1">
      <alignment horizontal="center" vertical="center" wrapText="1"/>
      <protection/>
    </xf>
    <xf numFmtId="0" fontId="127" fillId="21" borderId="56" xfId="93" applyFont="1" applyFill="1" applyBorder="1" applyAlignment="1">
      <alignment horizontal="center" vertical="center" wrapText="1"/>
      <protection/>
    </xf>
    <xf numFmtId="0" fontId="127" fillId="21" borderId="96" xfId="93" applyFont="1" applyFill="1" applyBorder="1" applyAlignment="1">
      <alignment horizontal="center" vertical="center" wrapText="1"/>
      <protection/>
    </xf>
    <xf numFmtId="0" fontId="127" fillId="21" borderId="97" xfId="93" applyFont="1" applyFill="1" applyBorder="1" applyAlignment="1">
      <alignment horizontal="center" vertical="center" wrapText="1"/>
      <protection/>
    </xf>
    <xf numFmtId="0" fontId="127" fillId="21" borderId="98" xfId="93" applyFont="1" applyFill="1" applyBorder="1" applyAlignment="1">
      <alignment horizontal="center" vertical="center" wrapText="1"/>
      <protection/>
    </xf>
    <xf numFmtId="0" fontId="127" fillId="21" borderId="99" xfId="93" applyFont="1" applyFill="1" applyBorder="1" applyAlignment="1">
      <alignment horizontal="center" vertical="center" wrapText="1"/>
      <protection/>
    </xf>
    <xf numFmtId="0" fontId="127" fillId="21" borderId="100" xfId="93" applyFont="1" applyFill="1" applyBorder="1" applyAlignment="1">
      <alignment horizontal="center" vertical="center" wrapText="1"/>
      <protection/>
    </xf>
    <xf numFmtId="0" fontId="132" fillId="2" borderId="59" xfId="0" applyFont="1" applyFill="1" applyBorder="1" applyAlignment="1">
      <alignment horizontal="center" vertical="center" wrapText="1"/>
    </xf>
  </cellXfs>
  <cellStyles count="115">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CS_Normal" xfId="61"/>
    <cellStyle name="Cellule liée" xfId="62"/>
    <cellStyle name="Check Cell" xfId="63"/>
    <cellStyle name="Comma 2" xfId="64"/>
    <cellStyle name="Commentaire" xfId="65"/>
    <cellStyle name="Entrée" xfId="66"/>
    <cellStyle name="Euro" xfId="67"/>
    <cellStyle name="Explanatory Text" xfId="68"/>
    <cellStyle name="Good" xfId="69"/>
    <cellStyle name="Heading 1" xfId="70"/>
    <cellStyle name="Heading 2" xfId="71"/>
    <cellStyle name="Heading 3" xfId="72"/>
    <cellStyle name="Heading 4" xfId="73"/>
    <cellStyle name="Hyperlink 2" xfId="74"/>
    <cellStyle name="Hyperlink 2 2" xfId="75"/>
    <cellStyle name="Input" xfId="76"/>
    <cellStyle name="Insatisfaisant" xfId="77"/>
    <cellStyle name="Hyperlink" xfId="78"/>
    <cellStyle name="Lien hypertexte 2" xfId="79"/>
    <cellStyle name="Linked Cell" xfId="80"/>
    <cellStyle name="Comma" xfId="81"/>
    <cellStyle name="Comma [0]" xfId="82"/>
    <cellStyle name="Milliers 2" xfId="83"/>
    <cellStyle name="Milliers 2 2" xfId="84"/>
    <cellStyle name="Milliers 2 3" xfId="85"/>
    <cellStyle name="Milliers 2 4" xfId="86"/>
    <cellStyle name="Milliers 2_outil gestion des lits_TEST" xfId="87"/>
    <cellStyle name="Milliers 3" xfId="88"/>
    <cellStyle name="Currency" xfId="89"/>
    <cellStyle name="Currency [0]" xfId="90"/>
    <cellStyle name="Neutral" xfId="91"/>
    <cellStyle name="Neutre" xfId="92"/>
    <cellStyle name="Normal 10" xfId="93"/>
    <cellStyle name="Normal 2" xfId="94"/>
    <cellStyle name="Normal 2 2" xfId="95"/>
    <cellStyle name="Normal 2 2 2" xfId="96"/>
    <cellStyle name="Normal 2 2 3" xfId="97"/>
    <cellStyle name="Normal 3" xfId="98"/>
    <cellStyle name="Normal 3 2" xfId="99"/>
    <cellStyle name="Normal 3_Bassin attractivité fuite" xfId="100"/>
    <cellStyle name="Normal 4" xfId="101"/>
    <cellStyle name="Normal 5" xfId="102"/>
    <cellStyle name="Normal 5 2" xfId="103"/>
    <cellStyle name="Normal 6" xfId="104"/>
    <cellStyle name="Normal 7" xfId="105"/>
    <cellStyle name="Normal 8" xfId="106"/>
    <cellStyle name="Normal 9" xfId="107"/>
    <cellStyle name="Normal_QUICKSCAN_Recouvrement v1.1" xfId="108"/>
    <cellStyle name="Note" xfId="109"/>
    <cellStyle name="Output" xfId="110"/>
    <cellStyle name="Percent 2" xfId="111"/>
    <cellStyle name="Percent 3" xfId="112"/>
    <cellStyle name="Percent" xfId="113"/>
    <cellStyle name="Pourcentage 2" xfId="114"/>
    <cellStyle name="Pourcentage 3" xfId="115"/>
    <cellStyle name="Satisfaisant" xfId="116"/>
    <cellStyle name="Sortie" xfId="117"/>
    <cellStyle name="Texte explicatif" xfId="118"/>
    <cellStyle name="Title" xfId="119"/>
    <cellStyle name="Titre" xfId="120"/>
    <cellStyle name="Titre 1" xfId="121"/>
    <cellStyle name="Titre 2" xfId="122"/>
    <cellStyle name="Titre 3" xfId="123"/>
    <cellStyle name="Titre 4" xfId="124"/>
    <cellStyle name="titre2" xfId="125"/>
    <cellStyle name="Total" xfId="126"/>
    <cellStyle name="Vérification" xfId="127"/>
    <cellStyle name="Warning Text" xfId="128"/>
  </cellStyles>
  <dxfs count="230">
    <dxf>
      <fill>
        <patternFill>
          <bgColor indexed="29"/>
        </patternFill>
      </fill>
    </dxf>
    <dxf>
      <fill>
        <patternFill>
          <bgColor indexed="47"/>
        </patternFill>
      </fill>
    </dxf>
    <dxf>
      <fill>
        <patternFill>
          <bgColor indexed="42"/>
        </patternFill>
      </fill>
    </dxf>
    <dxf>
      <fill>
        <patternFill>
          <bgColor indexed="29"/>
        </patternFill>
      </fill>
    </dxf>
    <dxf>
      <fill>
        <patternFill>
          <bgColor indexed="47"/>
        </patternFill>
      </fill>
    </dxf>
    <dxf>
      <fill>
        <patternFill>
          <bgColor indexed="42"/>
        </patternFill>
      </fill>
    </dxf>
    <dxf>
      <fill>
        <patternFill>
          <bgColor indexed="29"/>
        </patternFill>
      </fill>
    </dxf>
    <dxf>
      <fill>
        <patternFill>
          <bgColor indexed="47"/>
        </patternFill>
      </fill>
    </dxf>
    <dxf>
      <fill>
        <patternFill>
          <bgColor indexed="42"/>
        </patternFill>
      </fill>
    </dxf>
    <dxf>
      <fill>
        <patternFill>
          <bgColor indexed="29"/>
        </patternFill>
      </fill>
    </dxf>
    <dxf>
      <fill>
        <patternFill>
          <bgColor indexed="47"/>
        </patternFill>
      </fill>
    </dxf>
    <dxf>
      <fill>
        <patternFill>
          <bgColor indexed="42"/>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ont>
        <color indexed="42"/>
      </font>
      <fill>
        <patternFill>
          <bgColor indexed="42"/>
        </patternFill>
      </fill>
    </dxf>
    <dxf>
      <font>
        <color indexed="47"/>
      </font>
      <fill>
        <patternFill>
          <bgColor indexed="47"/>
        </patternFill>
      </fill>
    </dxf>
    <dxf>
      <font>
        <color indexed="29"/>
      </font>
      <fill>
        <patternFill>
          <bgColor indexed="29"/>
        </patternFill>
      </fill>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ont>
        <color indexed="42"/>
      </font>
      <fill>
        <patternFill>
          <bgColor indexed="42"/>
        </patternFill>
      </fill>
    </dxf>
    <dxf>
      <font>
        <color indexed="47"/>
      </font>
      <fill>
        <patternFill>
          <bgColor indexed="47"/>
        </patternFill>
      </fill>
    </dxf>
    <dxf>
      <font>
        <color indexed="29"/>
      </font>
      <fill>
        <patternFill>
          <bgColor indexed="29"/>
        </patternFill>
      </fill>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ont>
        <color indexed="9"/>
      </font>
    </dxf>
    <dxf>
      <font>
        <color indexed="42"/>
      </font>
      <fill>
        <patternFill>
          <bgColor indexed="42"/>
        </patternFill>
      </fill>
    </dxf>
    <dxf>
      <font>
        <color indexed="47"/>
      </font>
      <fill>
        <patternFill>
          <bgColor indexed="47"/>
        </patternFill>
      </fill>
    </dxf>
    <dxf>
      <font>
        <color indexed="29"/>
      </font>
      <fill>
        <patternFill>
          <bgColor indexed="29"/>
        </patternFill>
      </fill>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ont>
        <color indexed="9"/>
      </font>
    </dxf>
    <dxf>
      <font>
        <color indexed="17"/>
      </font>
      <fill>
        <patternFill>
          <bgColor indexed="42"/>
        </patternFill>
      </fill>
    </dxf>
    <dxf>
      <font>
        <color indexed="60"/>
      </font>
      <fill>
        <patternFill>
          <bgColor indexed="47"/>
        </patternFill>
      </fill>
    </dxf>
    <dxf>
      <font>
        <color indexed="16"/>
      </font>
      <fill>
        <patternFill>
          <bgColor indexed="29"/>
        </patternFill>
      </fill>
    </dxf>
    <dxf>
      <font>
        <color indexed="16"/>
      </font>
      <fill>
        <patternFill>
          <bgColor indexed="29"/>
        </patternFill>
      </fill>
    </dxf>
    <dxf>
      <font>
        <color indexed="17"/>
      </font>
      <fill>
        <patternFill>
          <bgColor indexed="42"/>
        </patternFill>
      </fill>
    </dxf>
    <dxf>
      <font>
        <color indexed="17"/>
      </font>
      <fill>
        <patternFill>
          <bgColor indexed="42"/>
        </patternFill>
      </fill>
    </dxf>
    <dxf>
      <font>
        <color indexed="16"/>
      </font>
      <fill>
        <patternFill>
          <bgColor indexed="29"/>
        </patternFill>
      </fill>
    </dxf>
    <dxf>
      <font>
        <color indexed="17"/>
      </font>
      <fill>
        <patternFill>
          <bgColor indexed="42"/>
        </patternFill>
      </fill>
    </dxf>
    <dxf>
      <font>
        <color indexed="60"/>
      </font>
      <fill>
        <patternFill>
          <bgColor indexed="47"/>
        </patternFill>
      </fill>
    </dxf>
    <dxf>
      <font>
        <color indexed="16"/>
      </font>
      <fill>
        <patternFill>
          <bgColor indexed="29"/>
        </patternFill>
      </fill>
    </dxf>
    <dxf>
      <font>
        <color indexed="60"/>
      </font>
      <fill>
        <patternFill>
          <bgColor indexed="47"/>
        </patternFill>
      </fill>
    </dxf>
    <dxf>
      <font>
        <color indexed="37"/>
      </font>
      <fill>
        <patternFill>
          <bgColor indexed="29"/>
        </patternFill>
      </fill>
    </dxf>
    <dxf>
      <font>
        <color indexed="17"/>
      </font>
      <fill>
        <patternFill>
          <bgColor indexed="42"/>
        </patternFill>
      </fill>
    </dxf>
    <dxf>
      <font>
        <color indexed="17"/>
      </font>
      <fill>
        <patternFill>
          <bgColor indexed="42"/>
        </patternFill>
      </fill>
    </dxf>
    <dxf>
      <font>
        <color indexed="60"/>
      </font>
      <fill>
        <patternFill>
          <bgColor indexed="47"/>
        </patternFill>
      </fill>
    </dxf>
    <dxf>
      <font>
        <color indexed="16"/>
      </font>
      <fill>
        <patternFill>
          <bgColor indexed="29"/>
        </patternFill>
      </fill>
    </dxf>
    <dxf>
      <font>
        <color indexed="17"/>
      </font>
      <fill>
        <patternFill>
          <bgColor indexed="42"/>
        </patternFill>
      </fill>
    </dxf>
    <dxf>
      <font>
        <color indexed="16"/>
      </font>
      <fill>
        <patternFill>
          <bgColor indexed="29"/>
        </patternFill>
      </fill>
    </dxf>
    <dxf>
      <font>
        <color indexed="16"/>
      </font>
      <fill>
        <patternFill>
          <bgColor indexed="29"/>
        </patternFill>
      </fill>
    </dxf>
    <dxf>
      <font>
        <color indexed="17"/>
      </font>
      <fill>
        <patternFill>
          <bgColor indexed="42"/>
        </patternFill>
      </fill>
    </dxf>
    <dxf>
      <font>
        <color auto="1"/>
      </font>
      <fill>
        <patternFill>
          <bgColor rgb="FF00B050"/>
        </patternFill>
      </fill>
    </dxf>
    <dxf>
      <font>
        <color auto="1"/>
      </font>
      <fill>
        <patternFill>
          <bgColor rgb="FF00B050"/>
        </patternFill>
      </fill>
    </dxf>
    <dxf>
      <font>
        <color auto="1"/>
      </font>
      <fill>
        <patternFill>
          <bgColor rgb="FF00B050"/>
        </patternFill>
      </fill>
      <border/>
    </dxf>
    <dxf>
      <font>
        <color rgb="FF008000"/>
      </font>
      <fill>
        <patternFill>
          <bgColor rgb="FFCCFFCC"/>
        </patternFill>
      </fill>
      <border/>
    </dxf>
    <dxf>
      <font>
        <color rgb="FF800000"/>
      </font>
      <fill>
        <patternFill>
          <bgColor rgb="FFFF8080"/>
        </patternFill>
      </fill>
      <border/>
    </dxf>
    <dxf>
      <font>
        <color rgb="FF993300"/>
      </font>
      <fill>
        <patternFill>
          <bgColor rgb="FFFFCC99"/>
        </patternFill>
      </fill>
      <border/>
    </dxf>
    <dxf>
      <font>
        <color rgb="FFFFFFFF"/>
      </font>
      <border/>
    </dxf>
    <dxf>
      <font>
        <color rgb="FFFF8080"/>
      </font>
      <fill>
        <patternFill>
          <bgColor rgb="FFFF8080"/>
        </patternFill>
      </fill>
      <border/>
    </dxf>
    <dxf>
      <font>
        <color rgb="FFFFCC99"/>
      </font>
      <fill>
        <patternFill>
          <bgColor rgb="FFFFCC99"/>
        </patternFill>
      </fill>
      <border/>
    </dxf>
    <dxf>
      <font>
        <color rgb="FFCCFFCC"/>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33375"/>
          <c:w val="0.96975"/>
          <c:h val="0.68875"/>
        </c:manualLayout>
      </c:layout>
      <c:barChart>
        <c:barDir val="bar"/>
        <c:grouping val="stacked"/>
        <c:varyColors val="0"/>
        <c:ser>
          <c:idx val="0"/>
          <c:order val="0"/>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Résultats!$CG$15</c:f>
              <c:numCache/>
            </c:numRef>
          </c:val>
        </c:ser>
        <c:ser>
          <c:idx val="1"/>
          <c:order val="1"/>
          <c:tx>
            <c:v>du min au MAX</c:v>
          </c:tx>
          <c:spPr>
            <a:solidFill>
              <a:srgbClr val="CCCCFF"/>
            </a:solidFill>
            <a:ln w="12700">
              <a:solidFill>
                <a:srgbClr val="9999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Résultats!$CH$15</c:f>
              <c:numCache/>
            </c:numRef>
          </c:val>
        </c:ser>
        <c:overlap val="100"/>
        <c:gapWidth val="70"/>
        <c:axId val="59715636"/>
        <c:axId val="569813"/>
      </c:barChart>
      <c:scatterChart>
        <c:scatterStyle val="lineMarker"/>
        <c:varyColors val="0"/>
        <c:ser>
          <c:idx val="3"/>
          <c:order val="2"/>
          <c:tx>
            <c:v>Votre position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0"/>
            <c:spPr>
              <a:solidFill>
                <a:srgbClr val="FF8080"/>
              </a:solidFill>
              <a:ln>
                <a:solidFill>
                  <a:srgbClr val="FF0000"/>
                </a:solidFill>
              </a:ln>
            </c:spPr>
          </c:marker>
          <c:xVal>
            <c:strRef>
              <c:f>Résultats!$CJ$15</c:f>
              <c:strCache/>
            </c:strRef>
          </c:xVal>
          <c:yVal>
            <c:numRef>
              <c:f>Résultats!$CJ$16</c:f>
              <c:numCache/>
            </c:numRef>
          </c:yVal>
          <c:smooth val="0"/>
        </c:ser>
        <c:axId val="5128318"/>
        <c:axId val="46154863"/>
      </c:scatterChart>
      <c:catAx>
        <c:axId val="59715636"/>
        <c:scaling>
          <c:orientation val="minMax"/>
        </c:scaling>
        <c:axPos val="l"/>
        <c:delete val="1"/>
        <c:majorTickMark val="out"/>
        <c:minorTickMark val="none"/>
        <c:tickLblPos val="nextTo"/>
        <c:crossAx val="569813"/>
        <c:crosses val="autoZero"/>
        <c:auto val="1"/>
        <c:lblOffset val="100"/>
        <c:tickLblSkip val="1"/>
        <c:noMultiLvlLbl val="0"/>
      </c:catAx>
      <c:valAx>
        <c:axId val="569813"/>
        <c:scaling>
          <c:orientation val="minMax"/>
          <c:max val="1"/>
          <c:min val="0"/>
        </c:scaling>
        <c:axPos val="b"/>
        <c:delete val="0"/>
        <c:numFmt formatCode="0%" sourceLinked="0"/>
        <c:majorTickMark val="out"/>
        <c:minorTickMark val="none"/>
        <c:tickLblPos val="nextTo"/>
        <c:spPr>
          <a:ln w="3175">
            <a:solidFill>
              <a:srgbClr val="969696"/>
            </a:solidFill>
          </a:ln>
        </c:spPr>
        <c:txPr>
          <a:bodyPr vert="horz" rot="0"/>
          <a:lstStyle/>
          <a:p>
            <a:pPr>
              <a:defRPr lang="en-US" cap="none" sz="1200" b="0" i="0" u="none" baseline="0">
                <a:solidFill>
                  <a:srgbClr val="FFFFFF"/>
                </a:solidFill>
                <a:latin typeface="Arial"/>
                <a:ea typeface="Arial"/>
                <a:cs typeface="Arial"/>
              </a:defRPr>
            </a:pPr>
          </a:p>
        </c:txPr>
        <c:crossAx val="59715636"/>
        <c:crossesAt val="1"/>
        <c:crossBetween val="between"/>
        <c:dispUnits/>
        <c:majorUnit val="0.25"/>
      </c:valAx>
      <c:valAx>
        <c:axId val="5128318"/>
        <c:scaling>
          <c:orientation val="minMax"/>
          <c:max val="1"/>
          <c:min val="0"/>
        </c:scaling>
        <c:axPos val="b"/>
        <c:delete val="0"/>
        <c:numFmt formatCode="General" sourceLinked="1"/>
        <c:majorTickMark val="none"/>
        <c:minorTickMark val="none"/>
        <c:tickLblPos val="none"/>
        <c:spPr>
          <a:ln w="3175">
            <a:noFill/>
          </a:ln>
        </c:spPr>
        <c:crossAx val="46154863"/>
        <c:crosses val="max"/>
        <c:crossBetween val="midCat"/>
        <c:dispUnits/>
        <c:majorUnit val="0.1"/>
      </c:valAx>
      <c:valAx>
        <c:axId val="46154863"/>
        <c:scaling>
          <c:orientation val="minMax"/>
          <c:max val="1"/>
          <c:min val="0"/>
        </c:scaling>
        <c:axPos val="l"/>
        <c:delete val="0"/>
        <c:numFmt formatCode="General" sourceLinked="1"/>
        <c:majorTickMark val="none"/>
        <c:minorTickMark val="none"/>
        <c:tickLblPos val="none"/>
        <c:spPr>
          <a:ln w="3175">
            <a:noFill/>
          </a:ln>
        </c:spPr>
        <c:crossAx val="5128318"/>
        <c:crosses val="max"/>
        <c:crossBetween val="midCat"/>
        <c:dispUnits/>
      </c:valAx>
      <c:spPr>
        <a:noFill/>
        <a:ln>
          <a:noFill/>
        </a:ln>
      </c:spPr>
    </c:plotArea>
    <c:plotVisOnly val="1"/>
    <c:dispBlanksAs val="gap"/>
    <c:showDLblsOverMax val="0"/>
  </c:chart>
  <c:spPr>
    <a:noFill/>
    <a:ln>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5"/>
          <c:y val="0.179"/>
          <c:w val="0.38475"/>
          <c:h val="0.69875"/>
        </c:manualLayout>
      </c:layout>
      <c:radarChart>
        <c:radarStyle val="filled"/>
        <c:varyColors val="0"/>
        <c:ser>
          <c:idx val="0"/>
          <c:order val="0"/>
          <c:tx>
            <c:v>Echantillon</c:v>
          </c:tx>
          <c:spPr>
            <a:solidFill>
              <a:srgbClr val="CCCCFF"/>
            </a:solidFill>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Résultats!$CK$90:$CK$98</c:f>
              <c:strCache/>
            </c:strRef>
          </c:cat>
          <c:val>
            <c:numRef>
              <c:f>Résultats!$CJ$90:$CJ$97</c:f>
              <c:numCache/>
            </c:numRef>
          </c:val>
        </c:ser>
        <c:ser>
          <c:idx val="1"/>
          <c:order val="1"/>
          <c:spPr>
            <a:solidFill>
              <a:srgbClr val="FFFFFF"/>
            </a:solidFill>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Résultats!$CK$90:$CK$98</c:f>
              <c:strCache/>
            </c:strRef>
          </c:cat>
          <c:val>
            <c:numRef>
              <c:f>Résultats!$CI$90:$CI$98</c:f>
              <c:numCache/>
            </c:numRef>
          </c:val>
        </c:ser>
        <c:ser>
          <c:idx val="2"/>
          <c:order val="2"/>
          <c:tx>
            <c:v>Votre position</c:v>
          </c:tx>
          <c:spPr>
            <a:no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Résultats!$CK$90:$CK$98</c:f>
              <c:strCache/>
            </c:strRef>
          </c:cat>
          <c:val>
            <c:numRef>
              <c:f>Résultats!$CG$90:$CG$98</c:f>
              <c:numCache/>
            </c:numRef>
          </c:val>
        </c:ser>
        <c:ser>
          <c:idx val="3"/>
          <c:order val="3"/>
          <c:tx>
            <c:v>Moyenne</c:v>
          </c:tx>
          <c:spPr>
            <a:noFill/>
            <a:ln w="254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Résultats!$CK$90:$CK$98</c:f>
              <c:strCache/>
            </c:strRef>
          </c:cat>
          <c:val>
            <c:numRef>
              <c:f>Résultats!$CH$90:$CH$98</c:f>
              <c:numCache/>
            </c:numRef>
          </c:val>
        </c:ser>
        <c:axId val="12740584"/>
        <c:axId val="47556393"/>
      </c:radarChart>
      <c:catAx>
        <c:axId val="12740584"/>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defRPr>
            </a:pPr>
          </a:p>
        </c:txPr>
        <c:crossAx val="47556393"/>
        <c:crosses val="autoZero"/>
        <c:auto val="0"/>
        <c:lblOffset val="100"/>
        <c:tickLblSkip val="1"/>
        <c:noMultiLvlLbl val="0"/>
      </c:catAx>
      <c:valAx>
        <c:axId val="47556393"/>
        <c:scaling>
          <c:orientation val="minMax"/>
          <c:max val="1.05"/>
          <c:min val="0"/>
        </c:scaling>
        <c:axPos val="l"/>
        <c:majorGridlines>
          <c:spPr>
            <a:ln w="3175">
              <a:solidFill>
                <a:srgbClr val="000000"/>
              </a:solidFill>
              <a:prstDash val="dash"/>
            </a:ln>
          </c:spPr>
        </c:majorGridlines>
        <c:delete val="0"/>
        <c:numFmt formatCode="General" sourceLinked="1"/>
        <c:majorTickMark val="cross"/>
        <c:minorTickMark val="cross"/>
        <c:tickLblPos val="nextTo"/>
        <c:spPr>
          <a:ln w="3175">
            <a:solidFill>
              <a:srgbClr val="333333"/>
            </a:solidFill>
          </a:ln>
        </c:spPr>
        <c:txPr>
          <a:bodyPr vert="horz" rot="0"/>
          <a:lstStyle/>
          <a:p>
            <a:pPr>
              <a:defRPr lang="en-US" cap="none" sz="1200" b="0" i="0" u="none" baseline="0">
                <a:solidFill>
                  <a:srgbClr val="000000"/>
                </a:solidFill>
                <a:latin typeface="Arial"/>
                <a:ea typeface="Arial"/>
                <a:cs typeface="Arial"/>
              </a:defRPr>
            </a:pPr>
          </a:p>
        </c:txPr>
        <c:crossAx val="12740584"/>
        <c:crossesAt val="1"/>
        <c:crossBetween val="between"/>
        <c:dispUnits/>
        <c:majorUnit val="0.2"/>
        <c:min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Mode d''emploi'!A1" /><Relationship Id="rId4" Type="http://schemas.openxmlformats.org/officeDocument/2006/relationships/hyperlink" Target="#Scores!A1" /></Relationships>
</file>

<file path=xl/drawings/_rels/drawing10.xml.rels><?xml version="1.0" encoding="utf-8" standalone="yes"?><Relationships xmlns="http://schemas.openxmlformats.org/package/2006/relationships"><Relationship Id="rId1" Type="http://schemas.openxmlformats.org/officeDocument/2006/relationships/hyperlink" Target="#Accueil!A1" /><Relationship Id="rId2" Type="http://schemas.openxmlformats.org/officeDocument/2006/relationships/hyperlink" Target="#Scores!A1" /><Relationship Id="rId3" Type="http://schemas.openxmlformats.org/officeDocument/2006/relationships/hyperlink" Target="#R&#233;sultats!A1" /><Relationship Id="rId4" Type="http://schemas.openxmlformats.org/officeDocument/2006/relationships/hyperlink" Target="#Cartographie!A1" /><Relationship Id="rId5" Type="http://schemas.openxmlformats.org/officeDocument/2006/relationships/hyperlink" Target="#'Plan d''action'!A1" /></Relationships>
</file>

<file path=xl/drawings/_rels/drawing11.xml.rels><?xml version="1.0" encoding="utf-8" standalone="yes"?><Relationships xmlns="http://schemas.openxmlformats.org/package/2006/relationships"><Relationship Id="rId1" Type="http://schemas.openxmlformats.org/officeDocument/2006/relationships/hyperlink" Target="#Accueil!A1" /><Relationship Id="rId2" Type="http://schemas.openxmlformats.org/officeDocument/2006/relationships/hyperlink" Target="#Scores!A1" /><Relationship Id="rId3" Type="http://schemas.openxmlformats.org/officeDocument/2006/relationships/hyperlink" Target="#R&#233;sultats!A1" /><Relationship Id="rId4" Type="http://schemas.openxmlformats.org/officeDocument/2006/relationships/hyperlink" Target="#Cartographie!A1" /><Relationship Id="rId5" Type="http://schemas.openxmlformats.org/officeDocument/2006/relationships/hyperlink" Target="#'Plan d''action'!A1"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hyperlink" Target="#Accueil!A1" /><Relationship Id="rId2" Type="http://schemas.openxmlformats.org/officeDocument/2006/relationships/hyperlink" Target="#'Mode d''emploi'!A1" /><Relationship Id="rId3" Type="http://schemas.openxmlformats.org/officeDocument/2006/relationships/hyperlink" Target="#Identification!A1" /><Relationship Id="rId4" Type="http://schemas.openxmlformats.org/officeDocument/2006/relationships/hyperlink" Target="#'0 - Risque'!A1" /><Relationship Id="rId5" Type="http://schemas.openxmlformats.org/officeDocument/2006/relationships/hyperlink" Target="#'3 - Stockage'!A1" /><Relationship Id="rId6" Type="http://schemas.openxmlformats.org/officeDocument/2006/relationships/hyperlink" Target="#'1 - Politique'!A1" /><Relationship Id="rId7" Type="http://schemas.openxmlformats.org/officeDocument/2006/relationships/hyperlink" Target="#'2 - Prise en Charge'!A1" /></Relationships>
</file>

<file path=xl/drawings/_rels/drawing3.xml.rels><?xml version="1.0" encoding="utf-8" standalone="yes"?><Relationships xmlns="http://schemas.openxmlformats.org/package/2006/relationships"><Relationship Id="rId1" Type="http://schemas.openxmlformats.org/officeDocument/2006/relationships/hyperlink" Target="#Accueil!A1" /><Relationship Id="rId2" Type="http://schemas.openxmlformats.org/officeDocument/2006/relationships/hyperlink" Target="#'Mode d''emploi'!A1" /><Relationship Id="rId3" Type="http://schemas.openxmlformats.org/officeDocument/2006/relationships/hyperlink" Target="#Identification!A1" /><Relationship Id="rId4" Type="http://schemas.openxmlformats.org/officeDocument/2006/relationships/hyperlink" Target="#'0 - Risque'!A1" /><Relationship Id="rId5" Type="http://schemas.openxmlformats.org/officeDocument/2006/relationships/hyperlink" Target="#'3 - Stockage'!A1" /><Relationship Id="rId6" Type="http://schemas.openxmlformats.org/officeDocument/2006/relationships/hyperlink" Target="#'1 - Politique'!A1" /><Relationship Id="rId7" Type="http://schemas.openxmlformats.org/officeDocument/2006/relationships/hyperlink" Target="#'2 - Prise en Charge'!A1" /></Relationships>
</file>

<file path=xl/drawings/_rels/drawing4.xml.rels><?xml version="1.0" encoding="utf-8" standalone="yes"?><Relationships xmlns="http://schemas.openxmlformats.org/package/2006/relationships"><Relationship Id="rId1" Type="http://schemas.openxmlformats.org/officeDocument/2006/relationships/hyperlink" Target="#Accueil!A1" /><Relationship Id="rId2" Type="http://schemas.openxmlformats.org/officeDocument/2006/relationships/hyperlink" Target="#'Mode d''emploi'!A1" /><Relationship Id="rId3" Type="http://schemas.openxmlformats.org/officeDocument/2006/relationships/hyperlink" Target="#Identification!A1" /><Relationship Id="rId4" Type="http://schemas.openxmlformats.org/officeDocument/2006/relationships/hyperlink" Target="#'0 - Risque'!A1" /><Relationship Id="rId5" Type="http://schemas.openxmlformats.org/officeDocument/2006/relationships/hyperlink" Target="#'3 - Stockage'!A1" /><Relationship Id="rId6" Type="http://schemas.openxmlformats.org/officeDocument/2006/relationships/hyperlink" Target="#'1 - Politique'!A1" /><Relationship Id="rId7" Type="http://schemas.openxmlformats.org/officeDocument/2006/relationships/hyperlink" Target="#'2 - Prise en Charge'!A1" /></Relationships>
</file>

<file path=xl/drawings/_rels/drawing5.xml.rels><?xml version="1.0" encoding="utf-8" standalone="yes"?><Relationships xmlns="http://schemas.openxmlformats.org/package/2006/relationships"><Relationship Id="rId1" Type="http://schemas.openxmlformats.org/officeDocument/2006/relationships/hyperlink" Target="#Accueil!A1" /><Relationship Id="rId2" Type="http://schemas.openxmlformats.org/officeDocument/2006/relationships/hyperlink" Target="#'Mode d''emploi'!A1" /><Relationship Id="rId3" Type="http://schemas.openxmlformats.org/officeDocument/2006/relationships/hyperlink" Target="#Identification!A1" /><Relationship Id="rId4" Type="http://schemas.openxmlformats.org/officeDocument/2006/relationships/hyperlink" Target="#'0 - Risque'!A1" /><Relationship Id="rId5" Type="http://schemas.openxmlformats.org/officeDocument/2006/relationships/hyperlink" Target="#'3 - Stockage'!A1" /><Relationship Id="rId6" Type="http://schemas.openxmlformats.org/officeDocument/2006/relationships/hyperlink" Target="#'1 - Politique'!A1" /><Relationship Id="rId7" Type="http://schemas.openxmlformats.org/officeDocument/2006/relationships/hyperlink" Target="#'2 - Prise en Charge'!A1" /></Relationships>
</file>

<file path=xl/drawings/_rels/drawing6.xml.rels><?xml version="1.0" encoding="utf-8" standalone="yes"?><Relationships xmlns="http://schemas.openxmlformats.org/package/2006/relationships"><Relationship Id="rId1" Type="http://schemas.openxmlformats.org/officeDocument/2006/relationships/hyperlink" Target="#Accueil!A1" /><Relationship Id="rId2" Type="http://schemas.openxmlformats.org/officeDocument/2006/relationships/hyperlink" Target="#'Mode d''emploi'!A1" /><Relationship Id="rId3" Type="http://schemas.openxmlformats.org/officeDocument/2006/relationships/hyperlink" Target="#Identification!A1" /><Relationship Id="rId4" Type="http://schemas.openxmlformats.org/officeDocument/2006/relationships/hyperlink" Target="#'0 - Risque'!A1" /><Relationship Id="rId5" Type="http://schemas.openxmlformats.org/officeDocument/2006/relationships/hyperlink" Target="#'3 - Stockage'!A1" /><Relationship Id="rId6" Type="http://schemas.openxmlformats.org/officeDocument/2006/relationships/hyperlink" Target="#'1 - Politique'!A1" /><Relationship Id="rId7" Type="http://schemas.openxmlformats.org/officeDocument/2006/relationships/hyperlink" Target="#'2 - Prise en Charge'!A1" /></Relationships>
</file>

<file path=xl/drawings/_rels/drawing7.xml.rels><?xml version="1.0" encoding="utf-8" standalone="yes"?><Relationships xmlns="http://schemas.openxmlformats.org/package/2006/relationships"><Relationship Id="rId1" Type="http://schemas.openxmlformats.org/officeDocument/2006/relationships/hyperlink" Target="#Accueil!A1" /><Relationship Id="rId2" Type="http://schemas.openxmlformats.org/officeDocument/2006/relationships/hyperlink" Target="#'Mode d''emploi'!A1" /><Relationship Id="rId3" Type="http://schemas.openxmlformats.org/officeDocument/2006/relationships/hyperlink" Target="#Identification!A1" /><Relationship Id="rId4" Type="http://schemas.openxmlformats.org/officeDocument/2006/relationships/hyperlink" Target="#'0 - Risque'!A1" /><Relationship Id="rId5" Type="http://schemas.openxmlformats.org/officeDocument/2006/relationships/hyperlink" Target="#'3 - Stockage'!A1" /><Relationship Id="rId6" Type="http://schemas.openxmlformats.org/officeDocument/2006/relationships/hyperlink" Target="#'1 - Politique'!A1" /><Relationship Id="rId7" Type="http://schemas.openxmlformats.org/officeDocument/2006/relationships/hyperlink" Target="#'2 - Prise en Charge'!A1" /></Relationships>
</file>

<file path=xl/drawings/_rels/drawing8.xml.rels><?xml version="1.0" encoding="utf-8" standalone="yes"?><Relationships xmlns="http://schemas.openxmlformats.org/package/2006/relationships"><Relationship Id="rId1" Type="http://schemas.openxmlformats.org/officeDocument/2006/relationships/hyperlink" Target="#Accueil!A1" /><Relationship Id="rId2" Type="http://schemas.openxmlformats.org/officeDocument/2006/relationships/hyperlink" Target="#Scores!A1" /><Relationship Id="rId3" Type="http://schemas.openxmlformats.org/officeDocument/2006/relationships/hyperlink" Target="#R&#233;sultats!A1" /><Relationship Id="rId4" Type="http://schemas.openxmlformats.org/officeDocument/2006/relationships/hyperlink" Target="#Cartographie!A1" /><Relationship Id="rId5" Type="http://schemas.openxmlformats.org/officeDocument/2006/relationships/hyperlink" Target="#'Plan d''action'!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Accueil!A1" /><Relationship Id="rId4" Type="http://schemas.openxmlformats.org/officeDocument/2006/relationships/hyperlink" Target="#Scores!A1" /><Relationship Id="rId5" Type="http://schemas.openxmlformats.org/officeDocument/2006/relationships/hyperlink" Target="#R&#233;sultats!A1" /><Relationship Id="rId6" Type="http://schemas.openxmlformats.org/officeDocument/2006/relationships/hyperlink" Target="#Cartographie!A1" /><Relationship Id="rId7" Type="http://schemas.openxmlformats.org/officeDocument/2006/relationships/hyperlink" Target="#'Plan d''ac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95250</xdr:rowOff>
    </xdr:from>
    <xdr:to>
      <xdr:col>19</xdr:col>
      <xdr:colOff>28575</xdr:colOff>
      <xdr:row>10</xdr:row>
      <xdr:rowOff>0</xdr:rowOff>
    </xdr:to>
    <xdr:pic>
      <xdr:nvPicPr>
        <xdr:cNvPr id="1" name="COUV_PPT_01_OK.png" descr="/Users/pixelis/Desktop/pour masque PPT/COUV_PPT_01_OK.png"/>
        <xdr:cNvPicPr preferRelativeResize="1">
          <a:picLocks noChangeAspect="1"/>
        </xdr:cNvPicPr>
      </xdr:nvPicPr>
      <xdr:blipFill>
        <a:blip r:embed="rId1"/>
        <a:stretch>
          <a:fillRect/>
        </a:stretch>
      </xdr:blipFill>
      <xdr:spPr>
        <a:xfrm>
          <a:off x="219075" y="209550"/>
          <a:ext cx="13439775" cy="2295525"/>
        </a:xfrm>
        <a:prstGeom prst="rect">
          <a:avLst/>
        </a:prstGeom>
        <a:noFill/>
        <a:ln w="9525" cmpd="sng">
          <a:noFill/>
        </a:ln>
      </xdr:spPr>
    </xdr:pic>
    <xdr:clientData/>
  </xdr:twoCellAnchor>
  <xdr:oneCellAnchor>
    <xdr:from>
      <xdr:col>1</xdr:col>
      <xdr:colOff>57150</xdr:colOff>
      <xdr:row>1</xdr:row>
      <xdr:rowOff>133350</xdr:rowOff>
    </xdr:from>
    <xdr:ext cx="11963400" cy="2228850"/>
    <xdr:sp>
      <xdr:nvSpPr>
        <xdr:cNvPr id="2" name="Rectangle 2"/>
        <xdr:cNvSpPr>
          <a:spLocks/>
        </xdr:cNvSpPr>
      </xdr:nvSpPr>
      <xdr:spPr>
        <a:xfrm>
          <a:off x="228600" y="247650"/>
          <a:ext cx="11963400" cy="2228850"/>
        </a:xfrm>
        <a:prstGeom prst="rect">
          <a:avLst/>
        </a:prstGeom>
        <a:noFill/>
        <a:ln w="9525" cmpd="sng">
          <a:noFill/>
        </a:ln>
      </xdr:spPr>
      <xdr:txBody>
        <a:bodyPr vertOverflow="clip" wrap="square" lIns="360000" tIns="45720" rIns="360000" bIns="72000"/>
        <a:p>
          <a:pPr algn="r">
            <a:defRPr/>
          </a:pPr>
          <a:r>
            <a:rPr lang="en-US" cap="none" sz="4000" b="1" i="0" u="none" baseline="0">
              <a:solidFill>
                <a:srgbClr val="FFFFFF"/>
              </a:solidFill>
            </a:rPr>
            <a:t>
</a:t>
          </a:r>
          <a:r>
            <a:rPr lang="en-US" cap="none" sz="4000" b="1" i="0" u="none" baseline="0">
              <a:solidFill>
                <a:srgbClr val="FFFFFF"/>
              </a:solidFill>
            </a:rPr>
            <a:t>InterDiag Médicaments </a:t>
          </a:r>
          <a:r>
            <a:rPr lang="en-US" cap="none" sz="4000" b="1" i="0" u="none" baseline="0">
              <a:solidFill>
                <a:srgbClr val="993300"/>
              </a:solidFill>
            </a:rPr>
            <a:t>V2 </a:t>
          </a:r>
          <a:r>
            <a:rPr lang="en-US" cap="none" sz="4000" b="1" i="0" u="none" baseline="0">
              <a:solidFill>
                <a:srgbClr val="FFFFFF"/>
              </a:solidFill>
            </a:rPr>
            <a:t>: 
</a:t>
          </a:r>
          <a:r>
            <a:rPr lang="en-US" cap="none" sz="4000" b="1" i="0" u="none" baseline="0">
              <a:solidFill>
                <a:srgbClr val="FFFFFF"/>
              </a:solidFill>
            </a:rPr>
            <a:t> Prise en charge médicamenteuse</a:t>
          </a:r>
        </a:p>
      </xdr:txBody>
    </xdr:sp>
    <xdr:clientData/>
  </xdr:oneCellAnchor>
  <xdr:twoCellAnchor>
    <xdr:from>
      <xdr:col>1</xdr:col>
      <xdr:colOff>85725</xdr:colOff>
      <xdr:row>0</xdr:row>
      <xdr:rowOff>57150</xdr:rowOff>
    </xdr:from>
    <xdr:to>
      <xdr:col>6</xdr:col>
      <xdr:colOff>866775</xdr:colOff>
      <xdr:row>6</xdr:row>
      <xdr:rowOff>9525</xdr:rowOff>
    </xdr:to>
    <xdr:grpSp>
      <xdr:nvGrpSpPr>
        <xdr:cNvPr id="3" name="Groupe 10"/>
        <xdr:cNvGrpSpPr>
          <a:grpSpLocks/>
        </xdr:cNvGrpSpPr>
      </xdr:nvGrpSpPr>
      <xdr:grpSpPr>
        <a:xfrm>
          <a:off x="257175" y="57150"/>
          <a:ext cx="4229100" cy="1162050"/>
          <a:chOff x="-2044" y="308897"/>
          <a:chExt cx="1963888" cy="730041"/>
        </a:xfrm>
        <a:solidFill>
          <a:srgbClr val="FFFFFF"/>
        </a:solidFill>
      </xdr:grpSpPr>
      <xdr:sp>
        <xdr:nvSpPr>
          <xdr:cNvPr id="4" name="Forme libre 2"/>
          <xdr:cNvSpPr>
            <a:spLocks/>
          </xdr:cNvSpPr>
        </xdr:nvSpPr>
        <xdr:spPr>
          <a:xfrm>
            <a:off x="90750" y="368760"/>
            <a:ext cx="1871094" cy="628383"/>
          </a:xfrm>
          <a:custGeom>
            <a:pathLst>
              <a:path h="4829175" w="15027275">
                <a:moveTo>
                  <a:pt x="1905000" y="50800"/>
                </a:moveTo>
                <a:lnTo>
                  <a:pt x="285750" y="4108450"/>
                </a:lnTo>
                <a:cubicBezTo>
                  <a:pt x="0" y="4829175"/>
                  <a:pt x="212725" y="4314825"/>
                  <a:pt x="190500" y="4375150"/>
                </a:cubicBezTo>
                <a:cubicBezTo>
                  <a:pt x="168275" y="4435475"/>
                  <a:pt x="130175" y="4457700"/>
                  <a:pt x="152400" y="4470400"/>
                </a:cubicBezTo>
                <a:cubicBezTo>
                  <a:pt x="174625" y="4483100"/>
                  <a:pt x="323850" y="4451350"/>
                  <a:pt x="323850" y="4451350"/>
                </a:cubicBezTo>
                <a:lnTo>
                  <a:pt x="2000250" y="4432300"/>
                </a:lnTo>
                <a:lnTo>
                  <a:pt x="5124450" y="4432300"/>
                </a:lnTo>
                <a:lnTo>
                  <a:pt x="10134600" y="4413250"/>
                </a:lnTo>
                <a:cubicBezTo>
                  <a:pt x="11287125" y="4352925"/>
                  <a:pt x="11506200" y="4292600"/>
                  <a:pt x="12039600" y="4070350"/>
                </a:cubicBezTo>
                <a:cubicBezTo>
                  <a:pt x="12573000" y="3848100"/>
                  <a:pt x="12976225" y="3473450"/>
                  <a:pt x="13335000" y="3079750"/>
                </a:cubicBezTo>
                <a:cubicBezTo>
                  <a:pt x="13693775" y="2686050"/>
                  <a:pt x="13944600" y="2159000"/>
                  <a:pt x="14192250" y="1708150"/>
                </a:cubicBezTo>
                <a:cubicBezTo>
                  <a:pt x="14439900" y="1257300"/>
                  <a:pt x="14693900" y="650875"/>
                  <a:pt x="14820900" y="374650"/>
                </a:cubicBezTo>
                <a:cubicBezTo>
                  <a:pt x="14947900" y="98425"/>
                  <a:pt x="14944725" y="101600"/>
                  <a:pt x="14954250" y="50800"/>
                </a:cubicBezTo>
                <a:cubicBezTo>
                  <a:pt x="14963775" y="0"/>
                  <a:pt x="15027275" y="66675"/>
                  <a:pt x="14878050" y="69850"/>
                </a:cubicBezTo>
                <a:cubicBezTo>
                  <a:pt x="14728825" y="73025"/>
                  <a:pt x="14058900" y="69850"/>
                  <a:pt x="14058900" y="69850"/>
                </a:cubicBezTo>
                <a:lnTo>
                  <a:pt x="11887200" y="69850"/>
                </a:lnTo>
                <a:lnTo>
                  <a:pt x="9848850" y="69850"/>
                </a:lnTo>
                <a:lnTo>
                  <a:pt x="1905000" y="50800"/>
                </a:lnTo>
                <a:close/>
              </a:path>
            </a:pathLst>
          </a:cu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pic>
        <xdr:nvPicPr>
          <xdr:cNvPr id="5" name="Picture 2"/>
          <xdr:cNvPicPr preferRelativeResize="1">
            <a:picLocks noChangeAspect="1"/>
          </xdr:cNvPicPr>
        </xdr:nvPicPr>
        <xdr:blipFill>
          <a:blip r:embed="rId2">
            <a:clrChange>
              <a:clrFrom>
                <a:srgbClr val="FFFFFF"/>
              </a:clrFrom>
              <a:clrTo>
                <a:srgbClr val="FFFFFF">
                  <a:alpha val="0"/>
                </a:srgbClr>
              </a:clrTo>
            </a:clrChange>
          </a:blip>
          <a:srcRect r="13044"/>
          <a:stretch>
            <a:fillRect/>
          </a:stretch>
        </xdr:blipFill>
        <xdr:spPr>
          <a:xfrm>
            <a:off x="-2044" y="308897"/>
            <a:ext cx="1615789" cy="730041"/>
          </a:xfrm>
          <a:prstGeom prst="rect">
            <a:avLst/>
          </a:prstGeom>
          <a:noFill/>
          <a:ln w="9525" cmpd="sng">
            <a:noFill/>
          </a:ln>
        </xdr:spPr>
      </xdr:pic>
    </xdr:grpSp>
    <xdr:clientData/>
  </xdr:twoCellAnchor>
  <xdr:twoCellAnchor>
    <xdr:from>
      <xdr:col>1</xdr:col>
      <xdr:colOff>19050</xdr:colOff>
      <xdr:row>19</xdr:row>
      <xdr:rowOff>0</xdr:rowOff>
    </xdr:from>
    <xdr:to>
      <xdr:col>7</xdr:col>
      <xdr:colOff>228600</xdr:colOff>
      <xdr:row>19</xdr:row>
      <xdr:rowOff>428625</xdr:rowOff>
    </xdr:to>
    <xdr:sp>
      <xdr:nvSpPr>
        <xdr:cNvPr id="6" name="bbRecueilParametrage">
          <a:hlinkClick r:id="rId3"/>
        </xdr:cNvPr>
        <xdr:cNvSpPr>
          <a:spLocks/>
        </xdr:cNvSpPr>
      </xdr:nvSpPr>
      <xdr:spPr>
        <a:xfrm>
          <a:off x="190500" y="6448425"/>
          <a:ext cx="5238750" cy="428625"/>
        </a:xfrm>
        <a:prstGeom prst="roundRect">
          <a:avLst/>
        </a:prstGeom>
        <a:solidFill>
          <a:srgbClr val="1F497D"/>
        </a:solidFill>
        <a:ln w="25400" cmpd="sng">
          <a:solidFill>
            <a:srgbClr val="7F7F7F"/>
          </a:solidFill>
          <a:headEnd type="none"/>
          <a:tailEnd type="none"/>
        </a:ln>
      </xdr:spPr>
      <xdr:txBody>
        <a:bodyPr vertOverflow="clip" wrap="square" lIns="45720" tIns="41148" rIns="45720" bIns="41148" anchor="ctr"/>
        <a:p>
          <a:pPr algn="ctr">
            <a:defRPr/>
          </a:pPr>
          <a:r>
            <a:rPr lang="en-US" cap="none" sz="2000" b="0" i="0" u="none" baseline="0">
              <a:solidFill>
                <a:srgbClr val="FFFFFF"/>
              </a:solidFill>
            </a:rPr>
            <a:t>1. Saisie des données</a:t>
          </a:r>
        </a:p>
      </xdr:txBody>
    </xdr:sp>
    <xdr:clientData/>
  </xdr:twoCellAnchor>
  <xdr:twoCellAnchor>
    <xdr:from>
      <xdr:col>9</xdr:col>
      <xdr:colOff>0</xdr:colOff>
      <xdr:row>19</xdr:row>
      <xdr:rowOff>0</xdr:rowOff>
    </xdr:from>
    <xdr:to>
      <xdr:col>12</xdr:col>
      <xdr:colOff>228600</xdr:colOff>
      <xdr:row>19</xdr:row>
      <xdr:rowOff>428625</xdr:rowOff>
    </xdr:to>
    <xdr:sp>
      <xdr:nvSpPr>
        <xdr:cNvPr id="7" name="Rectangle à coins arrondis 40"/>
        <xdr:cNvSpPr>
          <a:spLocks/>
        </xdr:cNvSpPr>
      </xdr:nvSpPr>
      <xdr:spPr>
        <a:xfrm>
          <a:off x="5676900" y="6448425"/>
          <a:ext cx="3686175" cy="428625"/>
        </a:xfrm>
        <a:prstGeom prst="roundRect">
          <a:avLst/>
        </a:prstGeom>
        <a:solidFill>
          <a:srgbClr val="008080"/>
        </a:solidFill>
        <a:ln w="25400" cmpd="sng">
          <a:solidFill>
            <a:srgbClr val="7F7F7F"/>
          </a:solidFill>
          <a:headEnd type="none"/>
          <a:tailEnd type="none"/>
        </a:ln>
      </xdr:spPr>
      <xdr:txBody>
        <a:bodyPr vertOverflow="clip" wrap="square" lIns="45720" tIns="41148" rIns="45720" bIns="41148" anchor="ctr"/>
        <a:p>
          <a:pPr algn="ctr">
            <a:defRPr/>
          </a:pPr>
          <a:r>
            <a:rPr lang="en-US" cap="none" sz="2000" b="0" i="0" u="none" baseline="0">
              <a:solidFill>
                <a:srgbClr val="FFFFFF"/>
              </a:solidFill>
            </a:rPr>
            <a:t>2. Vérifications</a:t>
          </a:r>
        </a:p>
      </xdr:txBody>
    </xdr:sp>
    <xdr:clientData/>
  </xdr:twoCellAnchor>
  <xdr:twoCellAnchor>
    <xdr:from>
      <xdr:col>14</xdr:col>
      <xdr:colOff>28575</xdr:colOff>
      <xdr:row>18</xdr:row>
      <xdr:rowOff>66675</xdr:rowOff>
    </xdr:from>
    <xdr:to>
      <xdr:col>18</xdr:col>
      <xdr:colOff>228600</xdr:colOff>
      <xdr:row>19</xdr:row>
      <xdr:rowOff>428625</xdr:rowOff>
    </xdr:to>
    <xdr:sp>
      <xdr:nvSpPr>
        <xdr:cNvPr id="8" name="Rectangle à coins arrondis 40">
          <a:hlinkClick r:id="rId4"/>
        </xdr:cNvPr>
        <xdr:cNvSpPr>
          <a:spLocks/>
        </xdr:cNvSpPr>
      </xdr:nvSpPr>
      <xdr:spPr>
        <a:xfrm>
          <a:off x="9639300" y="6429375"/>
          <a:ext cx="3981450" cy="447675"/>
        </a:xfrm>
        <a:prstGeom prst="roundRect">
          <a:avLst/>
        </a:prstGeom>
        <a:solidFill>
          <a:srgbClr val="7030A0"/>
        </a:solidFill>
        <a:ln w="25400" cmpd="sng">
          <a:solidFill>
            <a:srgbClr val="7F7F7F"/>
          </a:solidFill>
          <a:headEnd type="none"/>
          <a:tailEnd type="none"/>
        </a:ln>
      </xdr:spPr>
      <xdr:txBody>
        <a:bodyPr vertOverflow="clip" wrap="square" lIns="45720" tIns="41148" rIns="45720" bIns="41148" anchor="ctr"/>
        <a:p>
          <a:pPr algn="ctr">
            <a:defRPr/>
          </a:pPr>
          <a:r>
            <a:rPr lang="en-US" cap="none" sz="2000" b="0" i="0" u="none" baseline="0">
              <a:solidFill>
                <a:srgbClr val="FFFFFF"/>
              </a:solidFill>
            </a:rPr>
            <a:t>3. Résultats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51</xdr:row>
      <xdr:rowOff>19050</xdr:rowOff>
    </xdr:from>
    <xdr:to>
      <xdr:col>101</xdr:col>
      <xdr:colOff>47625</xdr:colOff>
      <xdr:row>76</xdr:row>
      <xdr:rowOff>19050</xdr:rowOff>
    </xdr:to>
    <xdr:sp>
      <xdr:nvSpPr>
        <xdr:cNvPr id="1" name="AutoShape 10"/>
        <xdr:cNvSpPr>
          <a:spLocks/>
        </xdr:cNvSpPr>
      </xdr:nvSpPr>
      <xdr:spPr>
        <a:xfrm>
          <a:off x="2705100" y="9486900"/>
          <a:ext cx="10848975" cy="3571875"/>
        </a:xfrm>
        <a:prstGeom prst="round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66675</xdr:colOff>
      <xdr:row>17</xdr:row>
      <xdr:rowOff>66675</xdr:rowOff>
    </xdr:from>
    <xdr:to>
      <xdr:col>77</xdr:col>
      <xdr:colOff>57150</xdr:colOff>
      <xdr:row>45</xdr:row>
      <xdr:rowOff>19050</xdr:rowOff>
    </xdr:to>
    <xdr:sp>
      <xdr:nvSpPr>
        <xdr:cNvPr id="2" name="Oval 3"/>
        <xdr:cNvSpPr>
          <a:spLocks/>
        </xdr:cNvSpPr>
      </xdr:nvSpPr>
      <xdr:spPr>
        <a:xfrm>
          <a:off x="3409950" y="4676775"/>
          <a:ext cx="6953250" cy="3952875"/>
        </a:xfrm>
        <a:prstGeom prst="ellips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133350</xdr:colOff>
      <xdr:row>18</xdr:row>
      <xdr:rowOff>28575</xdr:rowOff>
    </xdr:from>
    <xdr:to>
      <xdr:col>41</xdr:col>
      <xdr:colOff>123825</xdr:colOff>
      <xdr:row>20</xdr:row>
      <xdr:rowOff>0</xdr:rowOff>
    </xdr:to>
    <xdr:sp>
      <xdr:nvSpPr>
        <xdr:cNvPr id="3" name="Oval 5"/>
        <xdr:cNvSpPr>
          <a:spLocks/>
        </xdr:cNvSpPr>
      </xdr:nvSpPr>
      <xdr:spPr>
        <a:xfrm>
          <a:off x="5343525" y="4781550"/>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9525</xdr:colOff>
      <xdr:row>18</xdr:row>
      <xdr:rowOff>28575</xdr:rowOff>
    </xdr:from>
    <xdr:to>
      <xdr:col>63</xdr:col>
      <xdr:colOff>0</xdr:colOff>
      <xdr:row>20</xdr:row>
      <xdr:rowOff>0</xdr:rowOff>
    </xdr:to>
    <xdr:sp>
      <xdr:nvSpPr>
        <xdr:cNvPr id="4" name="Oval 6"/>
        <xdr:cNvSpPr>
          <a:spLocks/>
        </xdr:cNvSpPr>
      </xdr:nvSpPr>
      <xdr:spPr>
        <a:xfrm>
          <a:off x="8172450" y="4781550"/>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19050</xdr:colOff>
      <xdr:row>51</xdr:row>
      <xdr:rowOff>28575</xdr:rowOff>
    </xdr:from>
    <xdr:to>
      <xdr:col>51</xdr:col>
      <xdr:colOff>9525</xdr:colOff>
      <xdr:row>53</xdr:row>
      <xdr:rowOff>0</xdr:rowOff>
    </xdr:to>
    <xdr:sp>
      <xdr:nvSpPr>
        <xdr:cNvPr id="5" name="Oval 7"/>
        <xdr:cNvSpPr>
          <a:spLocks/>
        </xdr:cNvSpPr>
      </xdr:nvSpPr>
      <xdr:spPr>
        <a:xfrm>
          <a:off x="6572250" y="9496425"/>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51</xdr:row>
      <xdr:rowOff>28575</xdr:rowOff>
    </xdr:from>
    <xdr:to>
      <xdr:col>30</xdr:col>
      <xdr:colOff>123825</xdr:colOff>
      <xdr:row>53</xdr:row>
      <xdr:rowOff>0</xdr:rowOff>
    </xdr:to>
    <xdr:sp>
      <xdr:nvSpPr>
        <xdr:cNvPr id="6" name="Oval 8"/>
        <xdr:cNvSpPr>
          <a:spLocks/>
        </xdr:cNvSpPr>
      </xdr:nvSpPr>
      <xdr:spPr>
        <a:xfrm>
          <a:off x="3876675" y="9496425"/>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9525</xdr:colOff>
      <xdr:row>51</xdr:row>
      <xdr:rowOff>28575</xdr:rowOff>
    </xdr:from>
    <xdr:to>
      <xdr:col>71</xdr:col>
      <xdr:colOff>0</xdr:colOff>
      <xdr:row>53</xdr:row>
      <xdr:rowOff>0</xdr:rowOff>
    </xdr:to>
    <xdr:sp>
      <xdr:nvSpPr>
        <xdr:cNvPr id="7" name="Oval 9"/>
        <xdr:cNvSpPr>
          <a:spLocks/>
        </xdr:cNvSpPr>
      </xdr:nvSpPr>
      <xdr:spPr>
        <a:xfrm>
          <a:off x="9248775" y="9496425"/>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84</xdr:row>
      <xdr:rowOff>28575</xdr:rowOff>
    </xdr:from>
    <xdr:to>
      <xdr:col>30</xdr:col>
      <xdr:colOff>123825</xdr:colOff>
      <xdr:row>86</xdr:row>
      <xdr:rowOff>0</xdr:rowOff>
    </xdr:to>
    <xdr:sp>
      <xdr:nvSpPr>
        <xdr:cNvPr id="8" name="Oval 12"/>
        <xdr:cNvSpPr>
          <a:spLocks/>
        </xdr:cNvSpPr>
      </xdr:nvSpPr>
      <xdr:spPr>
        <a:xfrm>
          <a:off x="3876675" y="14211300"/>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19050</xdr:colOff>
      <xdr:row>84</xdr:row>
      <xdr:rowOff>28575</xdr:rowOff>
    </xdr:from>
    <xdr:to>
      <xdr:col>51</xdr:col>
      <xdr:colOff>9525</xdr:colOff>
      <xdr:row>86</xdr:row>
      <xdr:rowOff>0</xdr:rowOff>
    </xdr:to>
    <xdr:sp>
      <xdr:nvSpPr>
        <xdr:cNvPr id="9" name="Oval 13"/>
        <xdr:cNvSpPr>
          <a:spLocks/>
        </xdr:cNvSpPr>
      </xdr:nvSpPr>
      <xdr:spPr>
        <a:xfrm>
          <a:off x="6572250" y="14211300"/>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114300</xdr:colOff>
      <xdr:row>11</xdr:row>
      <xdr:rowOff>9525</xdr:rowOff>
    </xdr:from>
    <xdr:to>
      <xdr:col>27</xdr:col>
      <xdr:colOff>85725</xdr:colOff>
      <xdr:row>11</xdr:row>
      <xdr:rowOff>9525</xdr:rowOff>
    </xdr:to>
    <xdr:sp>
      <xdr:nvSpPr>
        <xdr:cNvPr id="10" name="Line 22"/>
        <xdr:cNvSpPr>
          <a:spLocks/>
        </xdr:cNvSpPr>
      </xdr:nvSpPr>
      <xdr:spPr>
        <a:xfrm>
          <a:off x="1581150" y="3762375"/>
          <a:ext cx="21145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3</xdr:row>
      <xdr:rowOff>381000</xdr:rowOff>
    </xdr:from>
    <xdr:to>
      <xdr:col>5</xdr:col>
      <xdr:colOff>76200</xdr:colOff>
      <xdr:row>4</xdr:row>
      <xdr:rowOff>38100</xdr:rowOff>
    </xdr:to>
    <xdr:sp>
      <xdr:nvSpPr>
        <xdr:cNvPr id="11" name="AutoShape 7"/>
        <xdr:cNvSpPr>
          <a:spLocks/>
        </xdr:cNvSpPr>
      </xdr:nvSpPr>
      <xdr:spPr>
        <a:xfrm rot="10800000">
          <a:off x="381000" y="2409825"/>
          <a:ext cx="361950" cy="381000"/>
        </a:xfrm>
        <a:prstGeom prst="triangle">
          <a:avLst/>
        </a:prstGeom>
        <a:solidFill>
          <a:srgbClr val="8064A2"/>
        </a:solidFill>
        <a:ln w="98425" cmpd="thinThick">
          <a:solidFill>
            <a:srgbClr val="4031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29</xdr:row>
      <xdr:rowOff>114300</xdr:rowOff>
    </xdr:from>
    <xdr:to>
      <xdr:col>5</xdr:col>
      <xdr:colOff>76200</xdr:colOff>
      <xdr:row>32</xdr:row>
      <xdr:rowOff>38100</xdr:rowOff>
    </xdr:to>
    <xdr:sp>
      <xdr:nvSpPr>
        <xdr:cNvPr id="12" name="Oval 12"/>
        <xdr:cNvSpPr>
          <a:spLocks/>
        </xdr:cNvSpPr>
      </xdr:nvSpPr>
      <xdr:spPr>
        <a:xfrm>
          <a:off x="400050" y="6438900"/>
          <a:ext cx="342900" cy="352425"/>
        </a:xfrm>
        <a:prstGeom prst="ellipse">
          <a:avLst/>
        </a:prstGeom>
        <a:solidFill>
          <a:srgbClr val="8064A2"/>
        </a:solidFill>
        <a:ln w="98425" cmpd="thinThick">
          <a:solidFill>
            <a:srgbClr val="4031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62</xdr:row>
      <xdr:rowOff>104775</xdr:rowOff>
    </xdr:from>
    <xdr:to>
      <xdr:col>5</xdr:col>
      <xdr:colOff>47625</xdr:colOff>
      <xdr:row>65</xdr:row>
      <xdr:rowOff>28575</xdr:rowOff>
    </xdr:to>
    <xdr:sp>
      <xdr:nvSpPr>
        <xdr:cNvPr id="13" name="Oval 12"/>
        <xdr:cNvSpPr>
          <a:spLocks/>
        </xdr:cNvSpPr>
      </xdr:nvSpPr>
      <xdr:spPr>
        <a:xfrm>
          <a:off x="390525" y="11144250"/>
          <a:ext cx="323850" cy="352425"/>
        </a:xfrm>
        <a:prstGeom prst="ellipse">
          <a:avLst/>
        </a:prstGeom>
        <a:solidFill>
          <a:srgbClr val="8064A2"/>
        </a:solidFill>
        <a:ln w="98425" cmpd="thinThick">
          <a:solidFill>
            <a:srgbClr val="4031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95</xdr:row>
      <xdr:rowOff>104775</xdr:rowOff>
    </xdr:from>
    <xdr:to>
      <xdr:col>5</xdr:col>
      <xdr:colOff>76200</xdr:colOff>
      <xdr:row>98</xdr:row>
      <xdr:rowOff>28575</xdr:rowOff>
    </xdr:to>
    <xdr:sp>
      <xdr:nvSpPr>
        <xdr:cNvPr id="14" name="Oval 12"/>
        <xdr:cNvSpPr>
          <a:spLocks/>
        </xdr:cNvSpPr>
      </xdr:nvSpPr>
      <xdr:spPr>
        <a:xfrm>
          <a:off x="400050" y="15859125"/>
          <a:ext cx="342900" cy="352425"/>
        </a:xfrm>
        <a:prstGeom prst="ellipse">
          <a:avLst/>
        </a:prstGeom>
        <a:solidFill>
          <a:srgbClr val="8064A2"/>
        </a:solidFill>
        <a:ln w="98425" cmpd="thinThick">
          <a:solidFill>
            <a:srgbClr val="4031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0</xdr:colOff>
      <xdr:row>84</xdr:row>
      <xdr:rowOff>28575</xdr:rowOff>
    </xdr:from>
    <xdr:to>
      <xdr:col>70</xdr:col>
      <xdr:colOff>123825</xdr:colOff>
      <xdr:row>86</xdr:row>
      <xdr:rowOff>0</xdr:rowOff>
    </xdr:to>
    <xdr:sp>
      <xdr:nvSpPr>
        <xdr:cNvPr id="15" name="Oval 13"/>
        <xdr:cNvSpPr>
          <a:spLocks/>
        </xdr:cNvSpPr>
      </xdr:nvSpPr>
      <xdr:spPr>
        <a:xfrm>
          <a:off x="9239250" y="14211300"/>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83</xdr:row>
      <xdr:rowOff>114300</xdr:rowOff>
    </xdr:from>
    <xdr:to>
      <xdr:col>80</xdr:col>
      <xdr:colOff>104775</xdr:colOff>
      <xdr:row>108</xdr:row>
      <xdr:rowOff>114300</xdr:rowOff>
    </xdr:to>
    <xdr:sp>
      <xdr:nvSpPr>
        <xdr:cNvPr id="16" name="AutoShape 10"/>
        <xdr:cNvSpPr>
          <a:spLocks/>
        </xdr:cNvSpPr>
      </xdr:nvSpPr>
      <xdr:spPr>
        <a:xfrm>
          <a:off x="2638425" y="14154150"/>
          <a:ext cx="8172450" cy="3571875"/>
        </a:xfrm>
        <a:prstGeom prst="roundRect">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89</xdr:col>
      <xdr:colOff>9525</xdr:colOff>
      <xdr:row>51</xdr:row>
      <xdr:rowOff>28575</xdr:rowOff>
    </xdr:from>
    <xdr:to>
      <xdr:col>91</xdr:col>
      <xdr:colOff>0</xdr:colOff>
      <xdr:row>53</xdr:row>
      <xdr:rowOff>0</xdr:rowOff>
    </xdr:to>
    <xdr:sp>
      <xdr:nvSpPr>
        <xdr:cNvPr id="17" name="Oval 9"/>
        <xdr:cNvSpPr>
          <a:spLocks/>
        </xdr:cNvSpPr>
      </xdr:nvSpPr>
      <xdr:spPr>
        <a:xfrm>
          <a:off x="11915775" y="9496425"/>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0</xdr:row>
      <xdr:rowOff>219075</xdr:rowOff>
    </xdr:from>
    <xdr:to>
      <xdr:col>14</xdr:col>
      <xdr:colOff>95250</xdr:colOff>
      <xdr:row>1</xdr:row>
      <xdr:rowOff>95250</xdr:rowOff>
    </xdr:to>
    <xdr:sp>
      <xdr:nvSpPr>
        <xdr:cNvPr id="18" name="Pentagone 1">
          <a:hlinkClick r:id="rId1"/>
        </xdr:cNvPr>
        <xdr:cNvSpPr>
          <a:spLocks/>
        </xdr:cNvSpPr>
      </xdr:nvSpPr>
      <xdr:spPr>
        <a:xfrm>
          <a:off x="390525" y="219075"/>
          <a:ext cx="1571625" cy="952500"/>
        </a:xfrm>
        <a:prstGeom prst="homePlate">
          <a:avLst>
            <a:gd name="adj" fmla="val 28324"/>
          </a:avLst>
        </a:prstGeom>
        <a:solidFill>
          <a:srgbClr val="BFBFBF"/>
        </a:solidFill>
        <a:ln w="25400" cmpd="sng">
          <a:solidFill>
            <a:srgbClr val="A6A6A6"/>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rPr>
            <a:t>Accueil</a:t>
          </a:r>
        </a:p>
      </xdr:txBody>
    </xdr:sp>
    <xdr:clientData/>
  </xdr:twoCellAnchor>
  <xdr:twoCellAnchor>
    <xdr:from>
      <xdr:col>13</xdr:col>
      <xdr:colOff>28575</xdr:colOff>
      <xdr:row>0</xdr:row>
      <xdr:rowOff>200025</xdr:rowOff>
    </xdr:from>
    <xdr:to>
      <xdr:col>24</xdr:col>
      <xdr:colOff>123825</xdr:colOff>
      <xdr:row>1</xdr:row>
      <xdr:rowOff>66675</xdr:rowOff>
    </xdr:to>
    <xdr:sp>
      <xdr:nvSpPr>
        <xdr:cNvPr id="19" name="Chevron 2">
          <a:hlinkClick r:id="rId2"/>
        </xdr:cNvPr>
        <xdr:cNvSpPr>
          <a:spLocks/>
        </xdr:cNvSpPr>
      </xdr:nvSpPr>
      <xdr:spPr>
        <a:xfrm>
          <a:off x="1762125" y="200025"/>
          <a:ext cx="1571625" cy="942975"/>
        </a:xfrm>
        <a:prstGeom prst="chevron">
          <a:avLst>
            <a:gd name="adj" fmla="val 28560"/>
          </a:avLst>
        </a:prstGeom>
        <a:solidFill>
          <a:srgbClr val="B3A2C7"/>
        </a:solidFill>
        <a:ln w="25400" cmpd="sng">
          <a:solidFill>
            <a:srgbClr val="CCCCFF"/>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rPr>
            <a:t>    Scores</a:t>
          </a:r>
        </a:p>
      </xdr:txBody>
    </xdr:sp>
    <xdr:clientData/>
  </xdr:twoCellAnchor>
  <xdr:twoCellAnchor>
    <xdr:from>
      <xdr:col>23</xdr:col>
      <xdr:colOff>85725</xdr:colOff>
      <xdr:row>0</xdr:row>
      <xdr:rowOff>219075</xdr:rowOff>
    </xdr:from>
    <xdr:to>
      <xdr:col>36</xdr:col>
      <xdr:colOff>133350</xdr:colOff>
      <xdr:row>1</xdr:row>
      <xdr:rowOff>76200</xdr:rowOff>
    </xdr:to>
    <xdr:sp>
      <xdr:nvSpPr>
        <xdr:cNvPr id="20" name="Chevron 3">
          <a:hlinkClick r:id="rId3"/>
        </xdr:cNvPr>
        <xdr:cNvSpPr>
          <a:spLocks/>
        </xdr:cNvSpPr>
      </xdr:nvSpPr>
      <xdr:spPr>
        <a:xfrm>
          <a:off x="3162300" y="219075"/>
          <a:ext cx="1781175" cy="933450"/>
        </a:xfrm>
        <a:prstGeom prst="chevron">
          <a:avLst>
            <a:gd name="adj" fmla="val 31162"/>
          </a:avLst>
        </a:prstGeom>
        <a:solidFill>
          <a:srgbClr val="8064A2"/>
        </a:solidFill>
        <a:ln w="25400" cmpd="sng">
          <a:solidFill>
            <a:srgbClr val="B3A2C7"/>
          </a:solidFill>
          <a:headEnd type="none"/>
          <a:tailEnd type="none"/>
        </a:ln>
      </xdr:spPr>
      <xdr:txBody>
        <a:bodyPr vertOverflow="clip" wrap="square" lIns="27432" tIns="22860" rIns="27432" bIns="22860" anchor="ctr"/>
        <a:p>
          <a:pPr algn="ctr">
            <a:defRPr/>
          </a:pPr>
          <a:r>
            <a:rPr lang="en-US" cap="none" sz="1100" b="0" i="0" u="none" baseline="0">
              <a:solidFill>
                <a:srgbClr val="FFFFFF"/>
              </a:solidFill>
            </a:rPr>
            <a:t>Résultats</a:t>
          </a:r>
        </a:p>
      </xdr:txBody>
    </xdr:sp>
    <xdr:clientData/>
  </xdr:twoCellAnchor>
  <xdr:twoCellAnchor>
    <xdr:from>
      <xdr:col>35</xdr:col>
      <xdr:colOff>95250</xdr:colOff>
      <xdr:row>0</xdr:row>
      <xdr:rowOff>228600</xdr:rowOff>
    </xdr:from>
    <xdr:to>
      <xdr:col>52</xdr:col>
      <xdr:colOff>85725</xdr:colOff>
      <xdr:row>1</xdr:row>
      <xdr:rowOff>95250</xdr:rowOff>
    </xdr:to>
    <xdr:sp>
      <xdr:nvSpPr>
        <xdr:cNvPr id="21" name="Chevron 4">
          <a:hlinkClick r:id="rId4"/>
        </xdr:cNvPr>
        <xdr:cNvSpPr>
          <a:spLocks/>
        </xdr:cNvSpPr>
      </xdr:nvSpPr>
      <xdr:spPr>
        <a:xfrm>
          <a:off x="4772025" y="228600"/>
          <a:ext cx="2266950" cy="942975"/>
        </a:xfrm>
        <a:prstGeom prst="chevron">
          <a:avLst>
            <a:gd name="adj" fmla="val 35064"/>
          </a:avLst>
        </a:prstGeom>
        <a:solidFill>
          <a:srgbClr val="604A7B"/>
        </a:solidFill>
        <a:ln w="25400" cmpd="sng">
          <a:solidFill>
            <a:srgbClr val="FFFF00"/>
          </a:solidFill>
          <a:headEnd type="none"/>
          <a:tailEnd type="none"/>
        </a:ln>
      </xdr:spPr>
      <xdr:txBody>
        <a:bodyPr vertOverflow="clip" wrap="square" lIns="27432" tIns="22860" rIns="27432" bIns="22860" anchor="ctr"/>
        <a:p>
          <a:pPr algn="ctr">
            <a:defRPr/>
          </a:pPr>
          <a:r>
            <a:rPr lang="en-US" cap="none" sz="1100" b="0" i="0" u="none" baseline="0">
              <a:solidFill>
                <a:srgbClr val="FFFFFF"/>
              </a:solidFill>
            </a:rPr>
            <a:t>Cartographie</a:t>
          </a:r>
        </a:p>
      </xdr:txBody>
    </xdr:sp>
    <xdr:clientData/>
  </xdr:twoCellAnchor>
  <xdr:twoCellAnchor>
    <xdr:from>
      <xdr:col>51</xdr:col>
      <xdr:colOff>95250</xdr:colOff>
      <xdr:row>0</xdr:row>
      <xdr:rowOff>219075</xdr:rowOff>
    </xdr:from>
    <xdr:to>
      <xdr:col>64</xdr:col>
      <xdr:colOff>19050</xdr:colOff>
      <xdr:row>1</xdr:row>
      <xdr:rowOff>76200</xdr:rowOff>
    </xdr:to>
    <xdr:sp>
      <xdr:nvSpPr>
        <xdr:cNvPr id="22" name="Chevron 8">
          <a:hlinkClick r:id="rId5"/>
        </xdr:cNvPr>
        <xdr:cNvSpPr>
          <a:spLocks/>
        </xdr:cNvSpPr>
      </xdr:nvSpPr>
      <xdr:spPr>
        <a:xfrm>
          <a:off x="6915150" y="219075"/>
          <a:ext cx="1666875" cy="933450"/>
        </a:xfrm>
        <a:prstGeom prst="chevron">
          <a:avLst>
            <a:gd name="adj" fmla="val 29768"/>
          </a:avLst>
        </a:prstGeom>
        <a:solidFill>
          <a:srgbClr val="403152"/>
        </a:solidFill>
        <a:ln w="25400" cmpd="sng">
          <a:solidFill>
            <a:srgbClr val="604A7B"/>
          </a:solidFill>
          <a:headEnd type="none"/>
          <a:tailEnd type="none"/>
        </a:ln>
      </xdr:spPr>
      <xdr:txBody>
        <a:bodyPr vertOverflow="clip" wrap="square" lIns="27432" tIns="22860" rIns="27432" bIns="22860" anchor="ctr"/>
        <a:p>
          <a:pPr algn="ctr">
            <a:defRPr/>
          </a:pPr>
          <a:r>
            <a:rPr lang="en-US" cap="none" sz="1100" b="0" i="0" u="none" baseline="0">
              <a:solidFill>
                <a:srgbClr val="FFFFFF"/>
              </a:solidFill>
            </a:rPr>
            <a:t>      Plan d'actions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238125</xdr:rowOff>
    </xdr:from>
    <xdr:to>
      <xdr:col>1</xdr:col>
      <xdr:colOff>85725</xdr:colOff>
      <xdr:row>2</xdr:row>
      <xdr:rowOff>409575</xdr:rowOff>
    </xdr:to>
    <xdr:sp>
      <xdr:nvSpPr>
        <xdr:cNvPr id="1" name="AutoShape 7"/>
        <xdr:cNvSpPr>
          <a:spLocks/>
        </xdr:cNvSpPr>
      </xdr:nvSpPr>
      <xdr:spPr>
        <a:xfrm rot="10800000">
          <a:off x="123825" y="1638300"/>
          <a:ext cx="152400" cy="171450"/>
        </a:xfrm>
        <a:prstGeom prst="triangle">
          <a:avLst/>
        </a:prstGeom>
        <a:solidFill>
          <a:srgbClr val="666699"/>
        </a:solidFill>
        <a:ln w="98425" cmpd="thinThick">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xdr:row>
      <xdr:rowOff>85725</xdr:rowOff>
    </xdr:from>
    <xdr:to>
      <xdr:col>1</xdr:col>
      <xdr:colOff>95250</xdr:colOff>
      <xdr:row>5</xdr:row>
      <xdr:rowOff>0</xdr:rowOff>
    </xdr:to>
    <xdr:sp>
      <xdr:nvSpPr>
        <xdr:cNvPr id="2" name="Oval 12"/>
        <xdr:cNvSpPr>
          <a:spLocks/>
        </xdr:cNvSpPr>
      </xdr:nvSpPr>
      <xdr:spPr>
        <a:xfrm>
          <a:off x="95250" y="2190750"/>
          <a:ext cx="190500" cy="200025"/>
        </a:xfrm>
        <a:prstGeom prst="ellipse">
          <a:avLst/>
        </a:prstGeom>
        <a:solidFill>
          <a:srgbClr val="666699"/>
        </a:solidFill>
        <a:ln w="98425" cmpd="thinThick">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6</xdr:row>
      <xdr:rowOff>66675</xdr:rowOff>
    </xdr:from>
    <xdr:to>
      <xdr:col>1</xdr:col>
      <xdr:colOff>114300</xdr:colOff>
      <xdr:row>6</xdr:row>
      <xdr:rowOff>247650</xdr:rowOff>
    </xdr:to>
    <xdr:sp>
      <xdr:nvSpPr>
        <xdr:cNvPr id="3" name="Oval 12"/>
        <xdr:cNvSpPr>
          <a:spLocks/>
        </xdr:cNvSpPr>
      </xdr:nvSpPr>
      <xdr:spPr>
        <a:xfrm>
          <a:off x="114300" y="3295650"/>
          <a:ext cx="190500" cy="180975"/>
        </a:xfrm>
        <a:prstGeom prst="ellipse">
          <a:avLst/>
        </a:prstGeom>
        <a:solidFill>
          <a:srgbClr val="666699"/>
        </a:solidFill>
        <a:ln w="98425" cmpd="thinThick">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0</xdr:row>
      <xdr:rowOff>152400</xdr:rowOff>
    </xdr:from>
    <xdr:to>
      <xdr:col>7</xdr:col>
      <xdr:colOff>76200</xdr:colOff>
      <xdr:row>0</xdr:row>
      <xdr:rowOff>828675</xdr:rowOff>
    </xdr:to>
    <xdr:sp>
      <xdr:nvSpPr>
        <xdr:cNvPr id="4" name="Pentagone 1">
          <a:hlinkClick r:id="rId1"/>
        </xdr:cNvPr>
        <xdr:cNvSpPr>
          <a:spLocks/>
        </xdr:cNvSpPr>
      </xdr:nvSpPr>
      <xdr:spPr>
        <a:xfrm>
          <a:off x="200025" y="152400"/>
          <a:ext cx="1552575" cy="676275"/>
        </a:xfrm>
        <a:prstGeom prst="homePlate">
          <a:avLst>
            <a:gd name="adj" fmla="val 28324"/>
          </a:avLst>
        </a:prstGeom>
        <a:solidFill>
          <a:srgbClr val="BFBFBF"/>
        </a:solidFill>
        <a:ln w="25400" cmpd="sng">
          <a:solidFill>
            <a:srgbClr val="A6A6A6"/>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rPr>
            <a:t>Accueil</a:t>
          </a:r>
        </a:p>
      </xdr:txBody>
    </xdr:sp>
    <xdr:clientData/>
  </xdr:twoCellAnchor>
  <xdr:twoCellAnchor>
    <xdr:from>
      <xdr:col>6</xdr:col>
      <xdr:colOff>123825</xdr:colOff>
      <xdr:row>0</xdr:row>
      <xdr:rowOff>142875</xdr:rowOff>
    </xdr:from>
    <xdr:to>
      <xdr:col>12</xdr:col>
      <xdr:colOff>200025</xdr:colOff>
      <xdr:row>0</xdr:row>
      <xdr:rowOff>809625</xdr:rowOff>
    </xdr:to>
    <xdr:sp>
      <xdr:nvSpPr>
        <xdr:cNvPr id="5" name="Chevron 2">
          <a:hlinkClick r:id="rId2"/>
        </xdr:cNvPr>
        <xdr:cNvSpPr>
          <a:spLocks/>
        </xdr:cNvSpPr>
      </xdr:nvSpPr>
      <xdr:spPr>
        <a:xfrm>
          <a:off x="1552575" y="142875"/>
          <a:ext cx="1562100" cy="666750"/>
        </a:xfrm>
        <a:prstGeom prst="chevron">
          <a:avLst>
            <a:gd name="adj" fmla="val 28560"/>
          </a:avLst>
        </a:prstGeom>
        <a:solidFill>
          <a:srgbClr val="B3A2C7"/>
        </a:solidFill>
        <a:ln w="25400" cmpd="sng">
          <a:solidFill>
            <a:srgbClr val="CCCCFF"/>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rPr>
            <a:t>    Scores</a:t>
          </a:r>
        </a:p>
      </xdr:txBody>
    </xdr:sp>
    <xdr:clientData/>
  </xdr:twoCellAnchor>
  <xdr:twoCellAnchor>
    <xdr:from>
      <xdr:col>12</xdr:col>
      <xdr:colOff>28575</xdr:colOff>
      <xdr:row>0</xdr:row>
      <xdr:rowOff>152400</xdr:rowOff>
    </xdr:from>
    <xdr:to>
      <xdr:col>19</xdr:col>
      <xdr:colOff>76200</xdr:colOff>
      <xdr:row>0</xdr:row>
      <xdr:rowOff>819150</xdr:rowOff>
    </xdr:to>
    <xdr:sp>
      <xdr:nvSpPr>
        <xdr:cNvPr id="6" name="Chevron 3">
          <a:hlinkClick r:id="rId3"/>
        </xdr:cNvPr>
        <xdr:cNvSpPr>
          <a:spLocks/>
        </xdr:cNvSpPr>
      </xdr:nvSpPr>
      <xdr:spPr>
        <a:xfrm>
          <a:off x="2943225" y="152400"/>
          <a:ext cx="1781175" cy="666750"/>
        </a:xfrm>
        <a:prstGeom prst="chevron">
          <a:avLst>
            <a:gd name="adj" fmla="val 31162"/>
          </a:avLst>
        </a:prstGeom>
        <a:solidFill>
          <a:srgbClr val="8064A2"/>
        </a:solidFill>
        <a:ln w="25400" cmpd="sng">
          <a:solidFill>
            <a:srgbClr val="B3A2C7"/>
          </a:solidFill>
          <a:headEnd type="none"/>
          <a:tailEnd type="none"/>
        </a:ln>
      </xdr:spPr>
      <xdr:txBody>
        <a:bodyPr vertOverflow="clip" wrap="square" lIns="27432" tIns="22860" rIns="27432" bIns="22860" anchor="ctr"/>
        <a:p>
          <a:pPr algn="ctr">
            <a:defRPr/>
          </a:pPr>
          <a:r>
            <a:rPr lang="en-US" cap="none" sz="1100" b="0" i="0" u="none" baseline="0">
              <a:solidFill>
                <a:srgbClr val="FFFFFF"/>
              </a:solidFill>
            </a:rPr>
            <a:t>Résultats</a:t>
          </a:r>
        </a:p>
      </xdr:txBody>
    </xdr:sp>
    <xdr:clientData/>
  </xdr:twoCellAnchor>
  <xdr:twoCellAnchor>
    <xdr:from>
      <xdr:col>18</xdr:col>
      <xdr:colOff>152400</xdr:colOff>
      <xdr:row>0</xdr:row>
      <xdr:rowOff>161925</xdr:rowOff>
    </xdr:from>
    <xdr:to>
      <xdr:col>27</xdr:col>
      <xdr:colOff>152400</xdr:colOff>
      <xdr:row>0</xdr:row>
      <xdr:rowOff>828675</xdr:rowOff>
    </xdr:to>
    <xdr:sp>
      <xdr:nvSpPr>
        <xdr:cNvPr id="7" name="Chevron 4">
          <a:hlinkClick r:id="rId4"/>
        </xdr:cNvPr>
        <xdr:cNvSpPr>
          <a:spLocks/>
        </xdr:cNvSpPr>
      </xdr:nvSpPr>
      <xdr:spPr>
        <a:xfrm>
          <a:off x="4552950" y="161925"/>
          <a:ext cx="2228850" cy="666750"/>
        </a:xfrm>
        <a:prstGeom prst="chevron">
          <a:avLst>
            <a:gd name="adj" fmla="val 35064"/>
          </a:avLst>
        </a:prstGeom>
        <a:solidFill>
          <a:srgbClr val="604A7B"/>
        </a:solidFill>
        <a:ln w="25400" cmpd="sng">
          <a:solidFill>
            <a:srgbClr val="B3A2C7"/>
          </a:solidFill>
          <a:headEnd type="none"/>
          <a:tailEnd type="none"/>
        </a:ln>
      </xdr:spPr>
      <xdr:txBody>
        <a:bodyPr vertOverflow="clip" wrap="square" lIns="27432" tIns="22860" rIns="27432" bIns="22860" anchor="ctr"/>
        <a:p>
          <a:pPr algn="ctr">
            <a:defRPr/>
          </a:pPr>
          <a:r>
            <a:rPr lang="en-US" cap="none" sz="1100" b="0" i="0" u="none" baseline="0">
              <a:solidFill>
                <a:srgbClr val="FFFFFF"/>
              </a:solidFill>
            </a:rPr>
            <a:t>Cartographie</a:t>
          </a:r>
        </a:p>
      </xdr:txBody>
    </xdr:sp>
    <xdr:clientData/>
  </xdr:twoCellAnchor>
  <xdr:twoCellAnchor>
    <xdr:from>
      <xdr:col>27</xdr:col>
      <xdr:colOff>28575</xdr:colOff>
      <xdr:row>0</xdr:row>
      <xdr:rowOff>152400</xdr:rowOff>
    </xdr:from>
    <xdr:to>
      <xdr:col>33</xdr:col>
      <xdr:colOff>200025</xdr:colOff>
      <xdr:row>0</xdr:row>
      <xdr:rowOff>819150</xdr:rowOff>
    </xdr:to>
    <xdr:sp>
      <xdr:nvSpPr>
        <xdr:cNvPr id="8" name="Chevron 8">
          <a:hlinkClick r:id="rId5"/>
        </xdr:cNvPr>
        <xdr:cNvSpPr>
          <a:spLocks/>
        </xdr:cNvSpPr>
      </xdr:nvSpPr>
      <xdr:spPr>
        <a:xfrm>
          <a:off x="6657975" y="152400"/>
          <a:ext cx="1657350" cy="666750"/>
        </a:xfrm>
        <a:prstGeom prst="chevron">
          <a:avLst>
            <a:gd name="adj" fmla="val 29768"/>
          </a:avLst>
        </a:prstGeom>
        <a:solidFill>
          <a:srgbClr val="403152"/>
        </a:solidFill>
        <a:ln w="25400" cmpd="sng">
          <a:solidFill>
            <a:srgbClr val="FFFF00"/>
          </a:solidFill>
          <a:headEnd type="none"/>
          <a:tailEnd type="none"/>
        </a:ln>
      </xdr:spPr>
      <xdr:txBody>
        <a:bodyPr vertOverflow="clip" wrap="square" lIns="27432" tIns="22860" rIns="27432" bIns="22860" anchor="ctr"/>
        <a:p>
          <a:pPr algn="ctr">
            <a:defRPr/>
          </a:pPr>
          <a:r>
            <a:rPr lang="en-US" cap="none" sz="1100" b="0" i="0" u="none" baseline="0">
              <a:solidFill>
                <a:srgbClr val="FFFFFF"/>
              </a:solidFill>
            </a:rPr>
            <a:t>      Plan d'actions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295275</xdr:colOff>
      <xdr:row>6</xdr:row>
      <xdr:rowOff>0</xdr:rowOff>
    </xdr:from>
    <xdr:to>
      <xdr:col>9</xdr:col>
      <xdr:colOff>2162175</xdr:colOff>
      <xdr:row>8</xdr:row>
      <xdr:rowOff>85725</xdr:rowOff>
    </xdr:to>
    <xdr:pic>
      <xdr:nvPicPr>
        <xdr:cNvPr id="1" name="Image 1"/>
        <xdr:cNvPicPr preferRelativeResize="1">
          <a:picLocks noChangeAspect="1"/>
        </xdr:cNvPicPr>
      </xdr:nvPicPr>
      <xdr:blipFill>
        <a:blip r:embed="rId1"/>
        <a:stretch>
          <a:fillRect/>
        </a:stretch>
      </xdr:blipFill>
      <xdr:spPr>
        <a:xfrm>
          <a:off x="7105650" y="857250"/>
          <a:ext cx="18669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247650</xdr:rowOff>
    </xdr:from>
    <xdr:to>
      <xdr:col>1</xdr:col>
      <xdr:colOff>104775</xdr:colOff>
      <xdr:row>3</xdr:row>
      <xdr:rowOff>9525</xdr:rowOff>
    </xdr:to>
    <xdr:sp>
      <xdr:nvSpPr>
        <xdr:cNvPr id="1" name="AutoShape 7"/>
        <xdr:cNvSpPr>
          <a:spLocks/>
        </xdr:cNvSpPr>
      </xdr:nvSpPr>
      <xdr:spPr>
        <a:xfrm rot="10800000">
          <a:off x="123825" y="1704975"/>
          <a:ext cx="200025" cy="180975"/>
        </a:xfrm>
        <a:prstGeom prst="triangle">
          <a:avLst/>
        </a:prstGeom>
        <a:solidFill>
          <a:srgbClr val="666699"/>
        </a:solidFill>
        <a:ln w="98425" cmpd="thinThick">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xdr:row>
      <xdr:rowOff>85725</xdr:rowOff>
    </xdr:from>
    <xdr:to>
      <xdr:col>1</xdr:col>
      <xdr:colOff>123825</xdr:colOff>
      <xdr:row>4</xdr:row>
      <xdr:rowOff>304800</xdr:rowOff>
    </xdr:to>
    <xdr:sp>
      <xdr:nvSpPr>
        <xdr:cNvPr id="2" name="Oval 12"/>
        <xdr:cNvSpPr>
          <a:spLocks/>
        </xdr:cNvSpPr>
      </xdr:nvSpPr>
      <xdr:spPr>
        <a:xfrm>
          <a:off x="123825" y="2124075"/>
          <a:ext cx="219075" cy="219075"/>
        </a:xfrm>
        <a:prstGeom prst="ellipse">
          <a:avLst/>
        </a:prstGeom>
        <a:solidFill>
          <a:srgbClr val="666699"/>
        </a:solidFill>
        <a:ln w="98425" cmpd="thinThick">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11</xdr:row>
      <xdr:rowOff>66675</xdr:rowOff>
    </xdr:from>
    <xdr:to>
      <xdr:col>1</xdr:col>
      <xdr:colOff>114300</xdr:colOff>
      <xdr:row>11</xdr:row>
      <xdr:rowOff>285750</xdr:rowOff>
    </xdr:to>
    <xdr:sp>
      <xdr:nvSpPr>
        <xdr:cNvPr id="3" name="Oval 12"/>
        <xdr:cNvSpPr>
          <a:spLocks/>
        </xdr:cNvSpPr>
      </xdr:nvSpPr>
      <xdr:spPr>
        <a:xfrm>
          <a:off x="114300" y="8220075"/>
          <a:ext cx="219075" cy="219075"/>
        </a:xfrm>
        <a:prstGeom prst="ellipse">
          <a:avLst/>
        </a:prstGeom>
        <a:solidFill>
          <a:srgbClr val="666699"/>
        </a:solidFill>
        <a:ln w="98425" cmpd="thinThick">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13</xdr:row>
      <xdr:rowOff>85725</xdr:rowOff>
    </xdr:from>
    <xdr:to>
      <xdr:col>1</xdr:col>
      <xdr:colOff>123825</xdr:colOff>
      <xdr:row>13</xdr:row>
      <xdr:rowOff>304800</xdr:rowOff>
    </xdr:to>
    <xdr:sp>
      <xdr:nvSpPr>
        <xdr:cNvPr id="4" name="Oval 12"/>
        <xdr:cNvSpPr>
          <a:spLocks/>
        </xdr:cNvSpPr>
      </xdr:nvSpPr>
      <xdr:spPr>
        <a:xfrm>
          <a:off x="123825" y="10829925"/>
          <a:ext cx="219075" cy="219075"/>
        </a:xfrm>
        <a:prstGeom prst="ellipse">
          <a:avLst/>
        </a:prstGeom>
        <a:solidFill>
          <a:srgbClr val="666699"/>
        </a:solidFill>
        <a:ln w="98425" cmpd="thinThick">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85725</xdr:rowOff>
    </xdr:from>
    <xdr:to>
      <xdr:col>35</xdr:col>
      <xdr:colOff>85725</xdr:colOff>
      <xdr:row>0</xdr:row>
      <xdr:rowOff>838200</xdr:rowOff>
    </xdr:to>
    <xdr:grpSp>
      <xdr:nvGrpSpPr>
        <xdr:cNvPr id="5" name="Group 137"/>
        <xdr:cNvGrpSpPr>
          <a:grpSpLocks/>
        </xdr:cNvGrpSpPr>
      </xdr:nvGrpSpPr>
      <xdr:grpSpPr>
        <a:xfrm>
          <a:off x="219075" y="85725"/>
          <a:ext cx="10725150" cy="752475"/>
          <a:chOff x="23" y="9"/>
          <a:chExt cx="1126" cy="79"/>
        </a:xfrm>
        <a:solidFill>
          <a:srgbClr val="FFFFFF"/>
        </a:solidFill>
      </xdr:grpSpPr>
      <xdr:sp>
        <xdr:nvSpPr>
          <xdr:cNvPr id="6" name="Pentagone 10">
            <a:hlinkClick r:id="rId1"/>
          </xdr:cNvPr>
          <xdr:cNvSpPr>
            <a:spLocks/>
          </xdr:cNvSpPr>
        </xdr:nvSpPr>
        <xdr:spPr>
          <a:xfrm>
            <a:off x="23" y="11"/>
            <a:ext cx="179" cy="77"/>
          </a:xfrm>
          <a:prstGeom prst="homePlate">
            <a:avLst>
              <a:gd name="adj" fmla="val 28490"/>
            </a:avLst>
          </a:prstGeom>
          <a:solidFill>
            <a:srgbClr val="BFBFB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Accueil</a:t>
            </a:r>
          </a:p>
        </xdr:txBody>
      </xdr:sp>
      <xdr:sp>
        <xdr:nvSpPr>
          <xdr:cNvPr id="7" name="Chevron 11">
            <a:hlinkClick r:id="rId2"/>
          </xdr:cNvPr>
          <xdr:cNvSpPr>
            <a:spLocks/>
          </xdr:cNvSpPr>
        </xdr:nvSpPr>
        <xdr:spPr>
          <a:xfrm>
            <a:off x="181" y="11"/>
            <a:ext cx="194" cy="76"/>
          </a:xfrm>
          <a:prstGeom prst="chevron">
            <a:avLst>
              <a:gd name="adj" fmla="val 29407"/>
            </a:avLst>
          </a:prstGeom>
          <a:solidFill>
            <a:srgbClr val="C6D9F1"/>
          </a:solidFill>
          <a:ln w="25400" cmpd="sng">
            <a:solidFill>
              <a:srgbClr val="FFFF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rPr>
              <a:t>          Mode d'emploi</a:t>
            </a:r>
          </a:p>
        </xdr:txBody>
      </xdr:sp>
      <xdr:sp>
        <xdr:nvSpPr>
          <xdr:cNvPr id="8" name="Chevron 12">
            <a:hlinkClick r:id="rId3"/>
          </xdr:cNvPr>
          <xdr:cNvSpPr>
            <a:spLocks/>
          </xdr:cNvSpPr>
        </xdr:nvSpPr>
        <xdr:spPr>
          <a:xfrm>
            <a:off x="351" y="11"/>
            <a:ext cx="181" cy="76"/>
          </a:xfrm>
          <a:prstGeom prst="chevron">
            <a:avLst>
              <a:gd name="adj" fmla="val 29004"/>
            </a:avLst>
          </a:prstGeom>
          <a:solidFill>
            <a:srgbClr val="376092"/>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        Identification</a:t>
            </a:r>
          </a:p>
        </xdr:txBody>
      </xdr:sp>
      <xdr:sp>
        <xdr:nvSpPr>
          <xdr:cNvPr id="9" name="Chevron 13">
            <a:hlinkClick r:id="rId4"/>
          </xdr:cNvPr>
          <xdr:cNvSpPr>
            <a:spLocks/>
          </xdr:cNvSpPr>
        </xdr:nvSpPr>
        <xdr:spPr>
          <a:xfrm>
            <a:off x="514" y="12"/>
            <a:ext cx="171" cy="76"/>
          </a:xfrm>
          <a:prstGeom prst="chevron">
            <a:avLst>
              <a:gd name="adj" fmla="val 2777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     0. </a:t>
            </a:r>
            <a:r>
              <a:rPr lang="en-US" cap="none" sz="1100" b="0" i="0" u="none" baseline="0">
                <a:solidFill>
                  <a:srgbClr val="FFFFFF"/>
                </a:solidFill>
              </a:rPr>
              <a:t>Risque</a:t>
            </a:r>
          </a:p>
        </xdr:txBody>
      </xdr:sp>
      <xdr:sp>
        <xdr:nvSpPr>
          <xdr:cNvPr id="10" name="Chevron 16">
            <a:hlinkClick r:id="rId5"/>
          </xdr:cNvPr>
          <xdr:cNvSpPr>
            <a:spLocks/>
          </xdr:cNvSpPr>
        </xdr:nvSpPr>
        <xdr:spPr>
          <a:xfrm>
            <a:off x="973" y="9"/>
            <a:ext cx="176" cy="76"/>
          </a:xfrm>
          <a:prstGeom prst="chevron">
            <a:avLst>
              <a:gd name="adj" fmla="val 2840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       3</a:t>
            </a:r>
            <a:r>
              <a:rPr lang="en-US" cap="none" sz="1100" b="1" i="0" u="none" baseline="0">
                <a:solidFill>
                  <a:srgbClr val="FFFFFF"/>
                </a:solidFill>
              </a:rPr>
              <a:t>. S</a:t>
            </a:r>
            <a:r>
              <a:rPr lang="en-US" cap="none" sz="1100" b="0" i="0" u="none" baseline="0">
                <a:solidFill>
                  <a:srgbClr val="FFFFFF"/>
                </a:solidFill>
              </a:rPr>
              <a:t>tockage</a:t>
            </a:r>
          </a:p>
        </xdr:txBody>
      </xdr:sp>
      <xdr:sp>
        <xdr:nvSpPr>
          <xdr:cNvPr id="11" name="Chevron 14">
            <a:hlinkClick r:id="rId6"/>
          </xdr:cNvPr>
          <xdr:cNvSpPr>
            <a:spLocks/>
          </xdr:cNvSpPr>
        </xdr:nvSpPr>
        <xdr:spPr>
          <a:xfrm>
            <a:off x="669" y="11"/>
            <a:ext cx="171" cy="76"/>
          </a:xfrm>
          <a:prstGeom prst="chevron">
            <a:avLst>
              <a:gd name="adj" fmla="val 2777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          1. </a:t>
            </a:r>
            <a:r>
              <a:rPr lang="en-US" cap="none" sz="1100" b="0" i="0" u="none" baseline="0">
                <a:solidFill>
                  <a:srgbClr val="FFFFFF"/>
                </a:solidFill>
              </a:rPr>
              <a:t>Politique</a:t>
            </a:r>
          </a:p>
        </xdr:txBody>
      </xdr:sp>
      <xdr:sp>
        <xdr:nvSpPr>
          <xdr:cNvPr id="12" name="Chevron 15">
            <a:hlinkClick r:id="rId7"/>
          </xdr:cNvPr>
          <xdr:cNvSpPr>
            <a:spLocks/>
          </xdr:cNvSpPr>
        </xdr:nvSpPr>
        <xdr:spPr>
          <a:xfrm>
            <a:off x="819" y="10"/>
            <a:ext cx="171" cy="76"/>
          </a:xfrm>
          <a:prstGeom prst="chevron">
            <a:avLst>
              <a:gd name="adj" fmla="val 2777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        2. </a:t>
            </a:r>
            <a:r>
              <a:rPr lang="en-US" cap="none" sz="1100" b="0" i="0" u="none" baseline="0">
                <a:solidFill>
                  <a:srgbClr val="FFFFFF"/>
                </a:solidFill>
              </a:rPr>
              <a:t>Prise en charge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9</xdr:row>
      <xdr:rowOff>76200</xdr:rowOff>
    </xdr:from>
    <xdr:to>
      <xdr:col>2</xdr:col>
      <xdr:colOff>104775</xdr:colOff>
      <xdr:row>9</xdr:row>
      <xdr:rowOff>295275</xdr:rowOff>
    </xdr:to>
    <xdr:sp>
      <xdr:nvSpPr>
        <xdr:cNvPr id="1" name="Oval 12"/>
        <xdr:cNvSpPr>
          <a:spLocks/>
        </xdr:cNvSpPr>
      </xdr:nvSpPr>
      <xdr:spPr>
        <a:xfrm>
          <a:off x="323850" y="3019425"/>
          <a:ext cx="219075" cy="219075"/>
        </a:xfrm>
        <a:prstGeom prst="ellipse">
          <a:avLst/>
        </a:prstGeom>
        <a:solidFill>
          <a:srgbClr val="666699"/>
        </a:solidFill>
        <a:ln w="98425" cmpd="thinThick">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76200</xdr:rowOff>
    </xdr:from>
    <xdr:to>
      <xdr:col>2</xdr:col>
      <xdr:colOff>104775</xdr:colOff>
      <xdr:row>23</xdr:row>
      <xdr:rowOff>295275</xdr:rowOff>
    </xdr:to>
    <xdr:sp>
      <xdr:nvSpPr>
        <xdr:cNvPr id="2" name="Oval 12"/>
        <xdr:cNvSpPr>
          <a:spLocks/>
        </xdr:cNvSpPr>
      </xdr:nvSpPr>
      <xdr:spPr>
        <a:xfrm>
          <a:off x="323850" y="6200775"/>
          <a:ext cx="219075" cy="219075"/>
        </a:xfrm>
        <a:prstGeom prst="ellipse">
          <a:avLst/>
        </a:prstGeom>
        <a:solidFill>
          <a:srgbClr val="666699"/>
        </a:solidFill>
        <a:ln w="98425" cmpd="thinThick">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39</xdr:row>
      <xdr:rowOff>76200</xdr:rowOff>
    </xdr:from>
    <xdr:to>
      <xdr:col>2</xdr:col>
      <xdr:colOff>95250</xdr:colOff>
      <xdr:row>39</xdr:row>
      <xdr:rowOff>295275</xdr:rowOff>
    </xdr:to>
    <xdr:sp>
      <xdr:nvSpPr>
        <xdr:cNvPr id="3" name="Oval 12"/>
        <xdr:cNvSpPr>
          <a:spLocks/>
        </xdr:cNvSpPr>
      </xdr:nvSpPr>
      <xdr:spPr>
        <a:xfrm>
          <a:off x="314325" y="9867900"/>
          <a:ext cx="219075" cy="219075"/>
        </a:xfrm>
        <a:prstGeom prst="ellipse">
          <a:avLst/>
        </a:prstGeom>
        <a:solidFill>
          <a:srgbClr val="666699"/>
        </a:solidFill>
        <a:ln w="98425" cmpd="thinThick">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xdr:row>
      <xdr:rowOff>133350</xdr:rowOff>
    </xdr:from>
    <xdr:to>
      <xdr:col>2</xdr:col>
      <xdr:colOff>66675</xdr:colOff>
      <xdr:row>5</xdr:row>
      <xdr:rowOff>19050</xdr:rowOff>
    </xdr:to>
    <xdr:sp>
      <xdr:nvSpPr>
        <xdr:cNvPr id="4" name="AutoShape 7"/>
        <xdr:cNvSpPr>
          <a:spLocks/>
        </xdr:cNvSpPr>
      </xdr:nvSpPr>
      <xdr:spPr>
        <a:xfrm rot="10800000">
          <a:off x="323850" y="2124075"/>
          <a:ext cx="180975" cy="180975"/>
        </a:xfrm>
        <a:prstGeom prst="triangle">
          <a:avLst/>
        </a:prstGeom>
        <a:solidFill>
          <a:srgbClr val="666699"/>
        </a:solidFill>
        <a:ln w="98425" cmpd="thinThick">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85725</xdr:rowOff>
    </xdr:from>
    <xdr:to>
      <xdr:col>46</xdr:col>
      <xdr:colOff>161925</xdr:colOff>
      <xdr:row>0</xdr:row>
      <xdr:rowOff>838200</xdr:rowOff>
    </xdr:to>
    <xdr:grpSp>
      <xdr:nvGrpSpPr>
        <xdr:cNvPr id="5" name="Group 133"/>
        <xdr:cNvGrpSpPr>
          <a:grpSpLocks/>
        </xdr:cNvGrpSpPr>
      </xdr:nvGrpSpPr>
      <xdr:grpSpPr>
        <a:xfrm>
          <a:off x="247650" y="85725"/>
          <a:ext cx="10725150" cy="752475"/>
          <a:chOff x="26" y="9"/>
          <a:chExt cx="1126" cy="79"/>
        </a:xfrm>
        <a:solidFill>
          <a:srgbClr val="FFFFFF"/>
        </a:solidFill>
      </xdr:grpSpPr>
      <xdr:sp>
        <xdr:nvSpPr>
          <xdr:cNvPr id="6" name="Pentagone 10">
            <a:hlinkClick r:id="rId1"/>
          </xdr:cNvPr>
          <xdr:cNvSpPr>
            <a:spLocks/>
          </xdr:cNvSpPr>
        </xdr:nvSpPr>
        <xdr:spPr>
          <a:xfrm>
            <a:off x="26" y="11"/>
            <a:ext cx="179" cy="77"/>
          </a:xfrm>
          <a:prstGeom prst="homePlate">
            <a:avLst>
              <a:gd name="adj" fmla="val 28490"/>
            </a:avLst>
          </a:prstGeom>
          <a:solidFill>
            <a:srgbClr val="BFBFB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Accueil</a:t>
            </a:r>
          </a:p>
        </xdr:txBody>
      </xdr:sp>
      <xdr:sp>
        <xdr:nvSpPr>
          <xdr:cNvPr id="7" name="Chevron 11">
            <a:hlinkClick r:id="rId2"/>
          </xdr:cNvPr>
          <xdr:cNvSpPr>
            <a:spLocks/>
          </xdr:cNvSpPr>
        </xdr:nvSpPr>
        <xdr:spPr>
          <a:xfrm>
            <a:off x="184" y="11"/>
            <a:ext cx="194" cy="76"/>
          </a:xfrm>
          <a:prstGeom prst="chevron">
            <a:avLst>
              <a:gd name="adj" fmla="val 29407"/>
            </a:avLst>
          </a:prstGeom>
          <a:solidFill>
            <a:srgbClr val="C6D9F1"/>
          </a:solidFill>
          <a:ln w="25400" cmpd="sng">
            <a:solidFill>
              <a:srgbClr val="003366"/>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rPr>
              <a:t>          Mode d'emploi</a:t>
            </a:r>
          </a:p>
        </xdr:txBody>
      </xdr:sp>
      <xdr:sp>
        <xdr:nvSpPr>
          <xdr:cNvPr id="8" name="Chevron 12">
            <a:hlinkClick r:id="rId3"/>
          </xdr:cNvPr>
          <xdr:cNvSpPr>
            <a:spLocks/>
          </xdr:cNvSpPr>
        </xdr:nvSpPr>
        <xdr:spPr>
          <a:xfrm>
            <a:off x="354" y="11"/>
            <a:ext cx="180" cy="76"/>
          </a:xfrm>
          <a:prstGeom prst="chevron">
            <a:avLst>
              <a:gd name="adj" fmla="val 28870"/>
            </a:avLst>
          </a:prstGeom>
          <a:solidFill>
            <a:srgbClr val="376092"/>
          </a:solidFill>
          <a:ln w="25400" cmpd="sng">
            <a:solidFill>
              <a:srgbClr val="FFFF00"/>
            </a:solidFill>
            <a:headEnd type="none"/>
            <a:tailEnd type="none"/>
          </a:ln>
        </xdr:spPr>
        <xdr:txBody>
          <a:bodyPr vertOverflow="clip" wrap="square" lIns="27432" tIns="22860" rIns="27432" bIns="22860" anchor="ctr"/>
          <a:p>
            <a:pPr algn="ctr">
              <a:defRPr/>
            </a:pPr>
            <a:r>
              <a:rPr lang="en-US" cap="none" sz="1100" b="0" i="0" u="none" baseline="0">
                <a:solidFill>
                  <a:srgbClr val="FFFFFF"/>
                </a:solidFill>
              </a:rPr>
              <a:t>        Identification</a:t>
            </a:r>
          </a:p>
        </xdr:txBody>
      </xdr:sp>
      <xdr:sp>
        <xdr:nvSpPr>
          <xdr:cNvPr id="9" name="Chevron 13">
            <a:hlinkClick r:id="rId4"/>
          </xdr:cNvPr>
          <xdr:cNvSpPr>
            <a:spLocks/>
          </xdr:cNvSpPr>
        </xdr:nvSpPr>
        <xdr:spPr>
          <a:xfrm>
            <a:off x="517" y="12"/>
            <a:ext cx="171" cy="76"/>
          </a:xfrm>
          <a:prstGeom prst="chevron">
            <a:avLst>
              <a:gd name="adj" fmla="val 2777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     0. </a:t>
            </a:r>
            <a:r>
              <a:rPr lang="en-US" cap="none" sz="1100" b="0" i="0" u="none" baseline="0">
                <a:solidFill>
                  <a:srgbClr val="FFFFFF"/>
                </a:solidFill>
              </a:rPr>
              <a:t>Risque</a:t>
            </a:r>
          </a:p>
        </xdr:txBody>
      </xdr:sp>
      <xdr:sp>
        <xdr:nvSpPr>
          <xdr:cNvPr id="10" name="Chevron 16">
            <a:hlinkClick r:id="rId5"/>
          </xdr:cNvPr>
          <xdr:cNvSpPr>
            <a:spLocks/>
          </xdr:cNvSpPr>
        </xdr:nvSpPr>
        <xdr:spPr>
          <a:xfrm>
            <a:off x="976" y="9"/>
            <a:ext cx="176" cy="76"/>
          </a:xfrm>
          <a:prstGeom prst="chevron">
            <a:avLst>
              <a:gd name="adj" fmla="val 2840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       3</a:t>
            </a:r>
            <a:r>
              <a:rPr lang="en-US" cap="none" sz="1100" b="1" i="0" u="none" baseline="0">
                <a:solidFill>
                  <a:srgbClr val="FFFFFF"/>
                </a:solidFill>
              </a:rPr>
              <a:t>. S</a:t>
            </a:r>
            <a:r>
              <a:rPr lang="en-US" cap="none" sz="1100" b="0" i="0" u="none" baseline="0">
                <a:solidFill>
                  <a:srgbClr val="FFFFFF"/>
                </a:solidFill>
              </a:rPr>
              <a:t>tockage</a:t>
            </a:r>
          </a:p>
        </xdr:txBody>
      </xdr:sp>
      <xdr:sp>
        <xdr:nvSpPr>
          <xdr:cNvPr id="11" name="Chevron 14">
            <a:hlinkClick r:id="rId6"/>
          </xdr:cNvPr>
          <xdr:cNvSpPr>
            <a:spLocks/>
          </xdr:cNvSpPr>
        </xdr:nvSpPr>
        <xdr:spPr>
          <a:xfrm>
            <a:off x="672" y="11"/>
            <a:ext cx="171" cy="76"/>
          </a:xfrm>
          <a:prstGeom prst="chevron">
            <a:avLst>
              <a:gd name="adj" fmla="val 2777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          1. </a:t>
            </a:r>
            <a:r>
              <a:rPr lang="en-US" cap="none" sz="1100" b="0" i="0" u="none" baseline="0">
                <a:solidFill>
                  <a:srgbClr val="FFFFFF"/>
                </a:solidFill>
              </a:rPr>
              <a:t>Politique</a:t>
            </a:r>
          </a:p>
        </xdr:txBody>
      </xdr:sp>
      <xdr:sp>
        <xdr:nvSpPr>
          <xdr:cNvPr id="12" name="Chevron 15">
            <a:hlinkClick r:id="rId7"/>
          </xdr:cNvPr>
          <xdr:cNvSpPr>
            <a:spLocks/>
          </xdr:cNvSpPr>
        </xdr:nvSpPr>
        <xdr:spPr>
          <a:xfrm>
            <a:off x="822" y="10"/>
            <a:ext cx="171" cy="76"/>
          </a:xfrm>
          <a:prstGeom prst="chevron">
            <a:avLst>
              <a:gd name="adj" fmla="val 2777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        2. </a:t>
            </a:r>
            <a:r>
              <a:rPr lang="en-US" cap="none" sz="1100" b="0" i="0" u="none" baseline="0">
                <a:solidFill>
                  <a:srgbClr val="FFFFFF"/>
                </a:solidFill>
              </a:rPr>
              <a:t>Prise en charge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85725</xdr:rowOff>
    </xdr:from>
    <xdr:to>
      <xdr:col>8</xdr:col>
      <xdr:colOff>219075</xdr:colOff>
      <xdr:row>0</xdr:row>
      <xdr:rowOff>838200</xdr:rowOff>
    </xdr:to>
    <xdr:grpSp>
      <xdr:nvGrpSpPr>
        <xdr:cNvPr id="1" name="Group 101"/>
        <xdr:cNvGrpSpPr>
          <a:grpSpLocks/>
        </xdr:cNvGrpSpPr>
      </xdr:nvGrpSpPr>
      <xdr:grpSpPr>
        <a:xfrm>
          <a:off x="314325" y="85725"/>
          <a:ext cx="10725150" cy="752475"/>
          <a:chOff x="33" y="9"/>
          <a:chExt cx="1126" cy="79"/>
        </a:xfrm>
        <a:solidFill>
          <a:srgbClr val="FFFFFF"/>
        </a:solidFill>
      </xdr:grpSpPr>
      <xdr:sp>
        <xdr:nvSpPr>
          <xdr:cNvPr id="2" name="Pentagone 10">
            <a:hlinkClick r:id="rId1"/>
          </xdr:cNvPr>
          <xdr:cNvSpPr>
            <a:spLocks/>
          </xdr:cNvSpPr>
        </xdr:nvSpPr>
        <xdr:spPr>
          <a:xfrm>
            <a:off x="33" y="11"/>
            <a:ext cx="179" cy="77"/>
          </a:xfrm>
          <a:prstGeom prst="homePlate">
            <a:avLst>
              <a:gd name="adj" fmla="val 28490"/>
            </a:avLst>
          </a:prstGeom>
          <a:solidFill>
            <a:srgbClr val="BFBFB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Accueil</a:t>
            </a:r>
          </a:p>
        </xdr:txBody>
      </xdr:sp>
      <xdr:sp>
        <xdr:nvSpPr>
          <xdr:cNvPr id="3" name="Chevron 11">
            <a:hlinkClick r:id="rId2"/>
          </xdr:cNvPr>
          <xdr:cNvSpPr>
            <a:spLocks/>
          </xdr:cNvSpPr>
        </xdr:nvSpPr>
        <xdr:spPr>
          <a:xfrm>
            <a:off x="191" y="11"/>
            <a:ext cx="194" cy="76"/>
          </a:xfrm>
          <a:prstGeom prst="chevron">
            <a:avLst>
              <a:gd name="adj" fmla="val 29407"/>
            </a:avLst>
          </a:prstGeom>
          <a:solidFill>
            <a:srgbClr val="C6D9F1"/>
          </a:solidFill>
          <a:ln w="25400" cmpd="sng">
            <a:solidFill>
              <a:srgbClr val="003366"/>
            </a:solidFill>
            <a:headEnd type="none"/>
            <a:tailEnd type="none"/>
          </a:ln>
        </xdr:spPr>
        <xdr:txBody>
          <a:bodyPr vertOverflow="clip" wrap="square" lIns="27432" tIns="27432" rIns="27432" bIns="27432" anchor="ctr"/>
          <a:p>
            <a:pPr algn="ctr">
              <a:defRPr/>
            </a:pPr>
            <a:r>
              <a:rPr lang="en-US" cap="none" sz="1100" b="0" i="0" u="none" baseline="0">
                <a:solidFill>
                  <a:srgbClr val="000000"/>
                </a:solidFill>
              </a:rPr>
              <a:t>          Mode d'emploi</a:t>
            </a:r>
          </a:p>
        </xdr:txBody>
      </xdr:sp>
      <xdr:sp>
        <xdr:nvSpPr>
          <xdr:cNvPr id="4" name="Chevron 12">
            <a:hlinkClick r:id="rId3"/>
          </xdr:cNvPr>
          <xdr:cNvSpPr>
            <a:spLocks/>
          </xdr:cNvSpPr>
        </xdr:nvSpPr>
        <xdr:spPr>
          <a:xfrm>
            <a:off x="361" y="11"/>
            <a:ext cx="181" cy="76"/>
          </a:xfrm>
          <a:prstGeom prst="chevron">
            <a:avLst>
              <a:gd name="adj" fmla="val 28986"/>
            </a:avLst>
          </a:prstGeom>
          <a:solidFill>
            <a:srgbClr val="376092"/>
          </a:solidFill>
          <a:ln w="25400" cmpd="sng">
            <a:solidFill>
              <a:srgbClr val="003366"/>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        Identification</a:t>
            </a:r>
          </a:p>
        </xdr:txBody>
      </xdr:sp>
      <xdr:sp>
        <xdr:nvSpPr>
          <xdr:cNvPr id="5" name="Chevron 13">
            <a:hlinkClick r:id="rId4"/>
          </xdr:cNvPr>
          <xdr:cNvSpPr>
            <a:spLocks/>
          </xdr:cNvSpPr>
        </xdr:nvSpPr>
        <xdr:spPr>
          <a:xfrm>
            <a:off x="524" y="12"/>
            <a:ext cx="171" cy="76"/>
          </a:xfrm>
          <a:prstGeom prst="chevron">
            <a:avLst>
              <a:gd name="adj" fmla="val 27712"/>
            </a:avLst>
          </a:prstGeom>
          <a:solidFill>
            <a:srgbClr val="254061"/>
          </a:solidFill>
          <a:ln w="25400" cmpd="sng">
            <a:solidFill>
              <a:srgbClr val="FFFF00"/>
            </a:solidFill>
            <a:headEnd type="none"/>
            <a:tailEnd type="none"/>
          </a:ln>
        </xdr:spPr>
        <xdr:txBody>
          <a:bodyPr vertOverflow="clip" wrap="square" lIns="36576" tIns="32004" rIns="36576" bIns="32004" anchor="ctr"/>
          <a:p>
            <a:pPr algn="ctr">
              <a:defRPr/>
            </a:pPr>
            <a:r>
              <a:rPr lang="en-US" cap="none" sz="1400" b="1" i="0" u="none" baseline="0">
                <a:solidFill>
                  <a:srgbClr val="FFFFFF"/>
                </a:solidFill>
              </a:rPr>
              <a:t>     0. </a:t>
            </a:r>
            <a:r>
              <a:rPr lang="en-US" cap="none" sz="1100" b="0" i="0" u="none" baseline="0">
                <a:solidFill>
                  <a:srgbClr val="FFFFFF"/>
                </a:solidFill>
              </a:rPr>
              <a:t>Risque</a:t>
            </a:r>
          </a:p>
        </xdr:txBody>
      </xdr:sp>
      <xdr:sp>
        <xdr:nvSpPr>
          <xdr:cNvPr id="6" name="Chevron 16">
            <a:hlinkClick r:id="rId5"/>
          </xdr:cNvPr>
          <xdr:cNvSpPr>
            <a:spLocks/>
          </xdr:cNvSpPr>
        </xdr:nvSpPr>
        <xdr:spPr>
          <a:xfrm>
            <a:off x="983" y="9"/>
            <a:ext cx="176" cy="76"/>
          </a:xfrm>
          <a:prstGeom prst="chevron">
            <a:avLst>
              <a:gd name="adj" fmla="val 2840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       3</a:t>
            </a:r>
            <a:r>
              <a:rPr lang="en-US" cap="none" sz="1100" b="1" i="0" u="none" baseline="0">
                <a:solidFill>
                  <a:srgbClr val="FFFFFF"/>
                </a:solidFill>
              </a:rPr>
              <a:t>. S</a:t>
            </a:r>
            <a:r>
              <a:rPr lang="en-US" cap="none" sz="1100" b="0" i="0" u="none" baseline="0">
                <a:solidFill>
                  <a:srgbClr val="FFFFFF"/>
                </a:solidFill>
              </a:rPr>
              <a:t>tockage</a:t>
            </a:r>
          </a:p>
        </xdr:txBody>
      </xdr:sp>
      <xdr:sp>
        <xdr:nvSpPr>
          <xdr:cNvPr id="7" name="Chevron 14">
            <a:hlinkClick r:id="rId6"/>
          </xdr:cNvPr>
          <xdr:cNvSpPr>
            <a:spLocks/>
          </xdr:cNvSpPr>
        </xdr:nvSpPr>
        <xdr:spPr>
          <a:xfrm>
            <a:off x="679" y="11"/>
            <a:ext cx="171" cy="76"/>
          </a:xfrm>
          <a:prstGeom prst="chevron">
            <a:avLst>
              <a:gd name="adj" fmla="val 2777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          1. </a:t>
            </a:r>
            <a:r>
              <a:rPr lang="en-US" cap="none" sz="1100" b="0" i="0" u="none" baseline="0">
                <a:solidFill>
                  <a:srgbClr val="FFFFFF"/>
                </a:solidFill>
              </a:rPr>
              <a:t>Politique</a:t>
            </a:r>
          </a:p>
        </xdr:txBody>
      </xdr:sp>
      <xdr:sp>
        <xdr:nvSpPr>
          <xdr:cNvPr id="8" name="Chevron 15">
            <a:hlinkClick r:id="rId7"/>
          </xdr:cNvPr>
          <xdr:cNvSpPr>
            <a:spLocks/>
          </xdr:cNvSpPr>
        </xdr:nvSpPr>
        <xdr:spPr>
          <a:xfrm>
            <a:off x="829" y="10"/>
            <a:ext cx="170" cy="76"/>
          </a:xfrm>
          <a:prstGeom prst="chevron">
            <a:avLst>
              <a:gd name="adj" fmla="val 27648"/>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        2. </a:t>
            </a:r>
            <a:r>
              <a:rPr lang="en-US" cap="none" sz="1100" b="0" i="0" u="none" baseline="0">
                <a:solidFill>
                  <a:srgbClr val="FFFFFF"/>
                </a:solidFill>
              </a:rPr>
              <a:t>Prise en charge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85725</xdr:rowOff>
    </xdr:from>
    <xdr:to>
      <xdr:col>8</xdr:col>
      <xdr:colOff>123825</xdr:colOff>
      <xdr:row>0</xdr:row>
      <xdr:rowOff>838200</xdr:rowOff>
    </xdr:to>
    <xdr:grpSp>
      <xdr:nvGrpSpPr>
        <xdr:cNvPr id="1" name="Group 99"/>
        <xdr:cNvGrpSpPr>
          <a:grpSpLocks/>
        </xdr:cNvGrpSpPr>
      </xdr:nvGrpSpPr>
      <xdr:grpSpPr>
        <a:xfrm>
          <a:off x="323850" y="85725"/>
          <a:ext cx="11125200" cy="752475"/>
          <a:chOff x="34" y="9"/>
          <a:chExt cx="1126" cy="79"/>
        </a:xfrm>
        <a:solidFill>
          <a:srgbClr val="FFFFFF"/>
        </a:solidFill>
      </xdr:grpSpPr>
      <xdr:sp>
        <xdr:nvSpPr>
          <xdr:cNvPr id="2" name="Pentagone 10">
            <a:hlinkClick r:id="rId1"/>
          </xdr:cNvPr>
          <xdr:cNvSpPr>
            <a:spLocks/>
          </xdr:cNvSpPr>
        </xdr:nvSpPr>
        <xdr:spPr>
          <a:xfrm>
            <a:off x="34" y="11"/>
            <a:ext cx="179" cy="77"/>
          </a:xfrm>
          <a:prstGeom prst="homePlate">
            <a:avLst>
              <a:gd name="adj" fmla="val 28490"/>
            </a:avLst>
          </a:prstGeom>
          <a:solidFill>
            <a:srgbClr val="BFBFB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Accueil</a:t>
            </a:r>
          </a:p>
        </xdr:txBody>
      </xdr:sp>
      <xdr:sp>
        <xdr:nvSpPr>
          <xdr:cNvPr id="3" name="Chevron 11">
            <a:hlinkClick r:id="rId2"/>
          </xdr:cNvPr>
          <xdr:cNvSpPr>
            <a:spLocks/>
          </xdr:cNvSpPr>
        </xdr:nvSpPr>
        <xdr:spPr>
          <a:xfrm>
            <a:off x="192" y="11"/>
            <a:ext cx="194" cy="76"/>
          </a:xfrm>
          <a:prstGeom prst="chevron">
            <a:avLst>
              <a:gd name="adj" fmla="val 29407"/>
            </a:avLst>
          </a:prstGeom>
          <a:solidFill>
            <a:srgbClr val="C6D9F1"/>
          </a:solidFill>
          <a:ln w="25400" cmpd="sng">
            <a:solidFill>
              <a:srgbClr val="003366"/>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rPr>
              <a:t>          Mode d'emploi</a:t>
            </a:r>
          </a:p>
        </xdr:txBody>
      </xdr:sp>
      <xdr:sp>
        <xdr:nvSpPr>
          <xdr:cNvPr id="4" name="Chevron 12">
            <a:hlinkClick r:id="rId3"/>
          </xdr:cNvPr>
          <xdr:cNvSpPr>
            <a:spLocks/>
          </xdr:cNvSpPr>
        </xdr:nvSpPr>
        <xdr:spPr>
          <a:xfrm>
            <a:off x="362" y="11"/>
            <a:ext cx="181" cy="76"/>
          </a:xfrm>
          <a:prstGeom prst="chevron">
            <a:avLst>
              <a:gd name="adj" fmla="val 28986"/>
            </a:avLst>
          </a:prstGeom>
          <a:solidFill>
            <a:srgbClr val="376092"/>
          </a:solidFill>
          <a:ln w="25400" cmpd="sng">
            <a:solidFill>
              <a:srgbClr val="003366"/>
            </a:solidFill>
            <a:headEnd type="none"/>
            <a:tailEnd type="none"/>
          </a:ln>
        </xdr:spPr>
        <xdr:txBody>
          <a:bodyPr vertOverflow="clip" wrap="square" lIns="27432" tIns="22860" rIns="27432" bIns="22860" anchor="ctr"/>
          <a:p>
            <a:pPr algn="ctr">
              <a:defRPr/>
            </a:pPr>
            <a:r>
              <a:rPr lang="en-US" cap="none" sz="1100" b="0" i="0" u="none" baseline="0">
                <a:solidFill>
                  <a:srgbClr val="FFFFFF"/>
                </a:solidFill>
              </a:rPr>
              <a:t>        Identification</a:t>
            </a:r>
          </a:p>
        </xdr:txBody>
      </xdr:sp>
      <xdr:sp>
        <xdr:nvSpPr>
          <xdr:cNvPr id="5" name="Chevron 13">
            <a:hlinkClick r:id="rId4"/>
          </xdr:cNvPr>
          <xdr:cNvSpPr>
            <a:spLocks/>
          </xdr:cNvSpPr>
        </xdr:nvSpPr>
        <xdr:spPr>
          <a:xfrm>
            <a:off x="525" y="12"/>
            <a:ext cx="174" cy="76"/>
          </a:xfrm>
          <a:prstGeom prst="chevron">
            <a:avLst>
              <a:gd name="adj" fmla="val 28097"/>
            </a:avLst>
          </a:prstGeom>
          <a:solidFill>
            <a:srgbClr val="254061"/>
          </a:solidFill>
          <a:ln w="25400" cmpd="sng">
            <a:solidFill>
              <a:srgbClr val="003366"/>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     0. </a:t>
            </a:r>
            <a:r>
              <a:rPr lang="en-US" cap="none" sz="1100" b="0" i="0" u="none" baseline="0">
                <a:solidFill>
                  <a:srgbClr val="FFFFFF"/>
                </a:solidFill>
              </a:rPr>
              <a:t>Risque</a:t>
            </a:r>
          </a:p>
        </xdr:txBody>
      </xdr:sp>
      <xdr:sp>
        <xdr:nvSpPr>
          <xdr:cNvPr id="6" name="Chevron 16">
            <a:hlinkClick r:id="rId5"/>
          </xdr:cNvPr>
          <xdr:cNvSpPr>
            <a:spLocks/>
          </xdr:cNvSpPr>
        </xdr:nvSpPr>
        <xdr:spPr>
          <a:xfrm>
            <a:off x="984" y="9"/>
            <a:ext cx="176" cy="76"/>
          </a:xfrm>
          <a:prstGeom prst="chevron">
            <a:avLst>
              <a:gd name="adj" fmla="val 2840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       3</a:t>
            </a:r>
            <a:r>
              <a:rPr lang="en-US" cap="none" sz="1100" b="1" i="0" u="none" baseline="0">
                <a:solidFill>
                  <a:srgbClr val="FFFFFF"/>
                </a:solidFill>
              </a:rPr>
              <a:t>. S</a:t>
            </a:r>
            <a:r>
              <a:rPr lang="en-US" cap="none" sz="1100" b="0" i="0" u="none" baseline="0">
                <a:solidFill>
                  <a:srgbClr val="FFFFFF"/>
                </a:solidFill>
              </a:rPr>
              <a:t>tockage</a:t>
            </a:r>
          </a:p>
        </xdr:txBody>
      </xdr:sp>
      <xdr:sp>
        <xdr:nvSpPr>
          <xdr:cNvPr id="7" name="Chevron 14">
            <a:hlinkClick r:id="rId6"/>
          </xdr:cNvPr>
          <xdr:cNvSpPr>
            <a:spLocks/>
          </xdr:cNvSpPr>
        </xdr:nvSpPr>
        <xdr:spPr>
          <a:xfrm>
            <a:off x="680" y="11"/>
            <a:ext cx="171" cy="76"/>
          </a:xfrm>
          <a:prstGeom prst="chevron">
            <a:avLst>
              <a:gd name="adj" fmla="val 27712"/>
            </a:avLst>
          </a:prstGeom>
          <a:solidFill>
            <a:srgbClr val="254061"/>
          </a:solidFill>
          <a:ln w="25400" cmpd="sng">
            <a:solidFill>
              <a:srgbClr val="FFFF00"/>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          1. </a:t>
            </a:r>
            <a:r>
              <a:rPr lang="en-US" cap="none" sz="1100" b="0" i="0" u="none" baseline="0">
                <a:solidFill>
                  <a:srgbClr val="FFFFFF"/>
                </a:solidFill>
              </a:rPr>
              <a:t>Politique</a:t>
            </a:r>
          </a:p>
        </xdr:txBody>
      </xdr:sp>
      <xdr:sp>
        <xdr:nvSpPr>
          <xdr:cNvPr id="8" name="Chevron 15">
            <a:hlinkClick r:id="rId7"/>
          </xdr:cNvPr>
          <xdr:cNvSpPr>
            <a:spLocks/>
          </xdr:cNvSpPr>
        </xdr:nvSpPr>
        <xdr:spPr>
          <a:xfrm>
            <a:off x="830" y="10"/>
            <a:ext cx="171" cy="76"/>
          </a:xfrm>
          <a:prstGeom prst="chevron">
            <a:avLst>
              <a:gd name="adj" fmla="val 2777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        2. </a:t>
            </a:r>
            <a:r>
              <a:rPr lang="en-US" cap="none" sz="1100" b="0" i="0" u="none" baseline="0">
                <a:solidFill>
                  <a:srgbClr val="FFFFFF"/>
                </a:solidFill>
              </a:rPr>
              <a:t>Prise en charge</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85725</xdr:rowOff>
    </xdr:from>
    <xdr:to>
      <xdr:col>6</xdr:col>
      <xdr:colOff>171450</xdr:colOff>
      <xdr:row>0</xdr:row>
      <xdr:rowOff>838200</xdr:rowOff>
    </xdr:to>
    <xdr:grpSp>
      <xdr:nvGrpSpPr>
        <xdr:cNvPr id="1" name="Group 98"/>
        <xdr:cNvGrpSpPr>
          <a:grpSpLocks/>
        </xdr:cNvGrpSpPr>
      </xdr:nvGrpSpPr>
      <xdr:grpSpPr>
        <a:xfrm>
          <a:off x="323850" y="85725"/>
          <a:ext cx="11077575" cy="752475"/>
          <a:chOff x="34" y="9"/>
          <a:chExt cx="1126" cy="79"/>
        </a:xfrm>
        <a:solidFill>
          <a:srgbClr val="FFFFFF"/>
        </a:solidFill>
      </xdr:grpSpPr>
      <xdr:sp>
        <xdr:nvSpPr>
          <xdr:cNvPr id="2" name="Pentagone 10">
            <a:hlinkClick r:id="rId1"/>
          </xdr:cNvPr>
          <xdr:cNvSpPr>
            <a:spLocks/>
          </xdr:cNvSpPr>
        </xdr:nvSpPr>
        <xdr:spPr>
          <a:xfrm>
            <a:off x="34" y="11"/>
            <a:ext cx="179" cy="77"/>
          </a:xfrm>
          <a:prstGeom prst="homePlate">
            <a:avLst>
              <a:gd name="adj" fmla="val 28490"/>
            </a:avLst>
          </a:prstGeom>
          <a:solidFill>
            <a:srgbClr val="BFBFB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Accueil</a:t>
            </a:r>
          </a:p>
        </xdr:txBody>
      </xdr:sp>
      <xdr:sp>
        <xdr:nvSpPr>
          <xdr:cNvPr id="3" name="Chevron 11">
            <a:hlinkClick r:id="rId2"/>
          </xdr:cNvPr>
          <xdr:cNvSpPr>
            <a:spLocks/>
          </xdr:cNvSpPr>
        </xdr:nvSpPr>
        <xdr:spPr>
          <a:xfrm>
            <a:off x="192" y="11"/>
            <a:ext cx="198" cy="76"/>
          </a:xfrm>
          <a:prstGeom prst="chevron">
            <a:avLst>
              <a:gd name="adj" fmla="val 29824"/>
            </a:avLst>
          </a:prstGeom>
          <a:solidFill>
            <a:srgbClr val="C6D9F1"/>
          </a:solidFill>
          <a:ln w="25400" cmpd="sng">
            <a:solidFill>
              <a:srgbClr val="003366"/>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rPr>
              <a:t>          Mode d'emploi</a:t>
            </a:r>
          </a:p>
        </xdr:txBody>
      </xdr:sp>
      <xdr:sp>
        <xdr:nvSpPr>
          <xdr:cNvPr id="4" name="Chevron 12">
            <a:hlinkClick r:id="rId3"/>
          </xdr:cNvPr>
          <xdr:cNvSpPr>
            <a:spLocks/>
          </xdr:cNvSpPr>
        </xdr:nvSpPr>
        <xdr:spPr>
          <a:xfrm>
            <a:off x="362" y="11"/>
            <a:ext cx="181" cy="76"/>
          </a:xfrm>
          <a:prstGeom prst="chevron">
            <a:avLst>
              <a:gd name="adj" fmla="val 28986"/>
            </a:avLst>
          </a:prstGeom>
          <a:solidFill>
            <a:srgbClr val="376092"/>
          </a:solidFill>
          <a:ln w="25400" cmpd="sng">
            <a:solidFill>
              <a:srgbClr val="003366"/>
            </a:solidFill>
            <a:headEnd type="none"/>
            <a:tailEnd type="none"/>
          </a:ln>
        </xdr:spPr>
        <xdr:txBody>
          <a:bodyPr vertOverflow="clip" wrap="square" lIns="27432" tIns="22860" rIns="27432" bIns="22860" anchor="ctr"/>
          <a:p>
            <a:pPr algn="ctr">
              <a:defRPr/>
            </a:pPr>
            <a:r>
              <a:rPr lang="en-US" cap="none" sz="1100" b="0" i="0" u="none" baseline="0">
                <a:solidFill>
                  <a:srgbClr val="FFFFFF"/>
                </a:solidFill>
              </a:rPr>
              <a:t>        Identification</a:t>
            </a:r>
          </a:p>
        </xdr:txBody>
      </xdr:sp>
      <xdr:sp>
        <xdr:nvSpPr>
          <xdr:cNvPr id="5" name="Chevron 13">
            <a:hlinkClick r:id="rId4"/>
          </xdr:cNvPr>
          <xdr:cNvSpPr>
            <a:spLocks/>
          </xdr:cNvSpPr>
        </xdr:nvSpPr>
        <xdr:spPr>
          <a:xfrm>
            <a:off x="525" y="12"/>
            <a:ext cx="171" cy="76"/>
          </a:xfrm>
          <a:prstGeom prst="chevron">
            <a:avLst>
              <a:gd name="adj" fmla="val 27712"/>
            </a:avLst>
          </a:prstGeom>
          <a:solidFill>
            <a:srgbClr val="254061"/>
          </a:solidFill>
          <a:ln w="25400" cmpd="sng">
            <a:solidFill>
              <a:srgbClr val="003366"/>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     0. </a:t>
            </a:r>
            <a:r>
              <a:rPr lang="en-US" cap="none" sz="1100" b="0" i="0" u="none" baseline="0">
                <a:solidFill>
                  <a:srgbClr val="FFFFFF"/>
                </a:solidFill>
              </a:rPr>
              <a:t>Risque</a:t>
            </a:r>
          </a:p>
        </xdr:txBody>
      </xdr:sp>
      <xdr:sp>
        <xdr:nvSpPr>
          <xdr:cNvPr id="6" name="Chevron 16">
            <a:hlinkClick r:id="rId5"/>
          </xdr:cNvPr>
          <xdr:cNvSpPr>
            <a:spLocks/>
          </xdr:cNvSpPr>
        </xdr:nvSpPr>
        <xdr:spPr>
          <a:xfrm>
            <a:off x="984" y="9"/>
            <a:ext cx="176" cy="76"/>
          </a:xfrm>
          <a:prstGeom prst="chevron">
            <a:avLst>
              <a:gd name="adj" fmla="val 28407"/>
            </a:avLst>
          </a:prstGeom>
          <a:solidFill>
            <a:srgbClr val="254061"/>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       3</a:t>
            </a:r>
            <a:r>
              <a:rPr lang="en-US" cap="none" sz="1100" b="1" i="0" u="none" baseline="0">
                <a:solidFill>
                  <a:srgbClr val="FFFFFF"/>
                </a:solidFill>
              </a:rPr>
              <a:t>. S</a:t>
            </a:r>
            <a:r>
              <a:rPr lang="en-US" cap="none" sz="1100" b="0" i="0" u="none" baseline="0">
                <a:solidFill>
                  <a:srgbClr val="FFFFFF"/>
                </a:solidFill>
              </a:rPr>
              <a:t>tockage</a:t>
            </a:r>
          </a:p>
        </xdr:txBody>
      </xdr:sp>
      <xdr:sp>
        <xdr:nvSpPr>
          <xdr:cNvPr id="7" name="Chevron 14">
            <a:hlinkClick r:id="rId6"/>
          </xdr:cNvPr>
          <xdr:cNvSpPr>
            <a:spLocks/>
          </xdr:cNvSpPr>
        </xdr:nvSpPr>
        <xdr:spPr>
          <a:xfrm>
            <a:off x="680" y="11"/>
            <a:ext cx="171" cy="76"/>
          </a:xfrm>
          <a:prstGeom prst="chevron">
            <a:avLst>
              <a:gd name="adj" fmla="val 27712"/>
            </a:avLst>
          </a:prstGeom>
          <a:solidFill>
            <a:srgbClr val="254061"/>
          </a:solidFill>
          <a:ln w="25400" cmpd="sng">
            <a:solidFill>
              <a:srgbClr val="003366"/>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          1. </a:t>
            </a:r>
            <a:r>
              <a:rPr lang="en-US" cap="none" sz="1100" b="0" i="0" u="none" baseline="0">
                <a:solidFill>
                  <a:srgbClr val="FFFFFF"/>
                </a:solidFill>
              </a:rPr>
              <a:t>Politique</a:t>
            </a:r>
          </a:p>
        </xdr:txBody>
      </xdr:sp>
      <xdr:sp>
        <xdr:nvSpPr>
          <xdr:cNvPr id="8" name="Chevron 15">
            <a:hlinkClick r:id="rId7"/>
          </xdr:cNvPr>
          <xdr:cNvSpPr>
            <a:spLocks/>
          </xdr:cNvSpPr>
        </xdr:nvSpPr>
        <xdr:spPr>
          <a:xfrm>
            <a:off x="830" y="10"/>
            <a:ext cx="171" cy="76"/>
          </a:xfrm>
          <a:prstGeom prst="chevron">
            <a:avLst>
              <a:gd name="adj" fmla="val 27712"/>
            </a:avLst>
          </a:prstGeom>
          <a:solidFill>
            <a:srgbClr val="254061"/>
          </a:solidFill>
          <a:ln w="25400" cmpd="sng">
            <a:solidFill>
              <a:srgbClr val="FFFF00"/>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        2. </a:t>
            </a:r>
            <a:r>
              <a:rPr lang="en-US" cap="none" sz="1100" b="0" i="0" u="none" baseline="0">
                <a:solidFill>
                  <a:srgbClr val="FFFFFF"/>
                </a:solidFill>
              </a:rPr>
              <a:t>Prise en charge</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6</xdr:col>
      <xdr:colOff>409575</xdr:colOff>
      <xdr:row>0</xdr:row>
      <xdr:rowOff>838200</xdr:rowOff>
    </xdr:to>
    <xdr:grpSp>
      <xdr:nvGrpSpPr>
        <xdr:cNvPr id="1" name="Group 100"/>
        <xdr:cNvGrpSpPr>
          <a:grpSpLocks/>
        </xdr:cNvGrpSpPr>
      </xdr:nvGrpSpPr>
      <xdr:grpSpPr>
        <a:xfrm>
          <a:off x="247650" y="85725"/>
          <a:ext cx="11077575" cy="752475"/>
          <a:chOff x="26" y="9"/>
          <a:chExt cx="1126" cy="79"/>
        </a:xfrm>
        <a:solidFill>
          <a:srgbClr val="FFFFFF"/>
        </a:solidFill>
      </xdr:grpSpPr>
      <xdr:sp>
        <xdr:nvSpPr>
          <xdr:cNvPr id="2" name="Pentagone 10">
            <a:hlinkClick r:id="rId1"/>
          </xdr:cNvPr>
          <xdr:cNvSpPr>
            <a:spLocks/>
          </xdr:cNvSpPr>
        </xdr:nvSpPr>
        <xdr:spPr>
          <a:xfrm>
            <a:off x="26" y="11"/>
            <a:ext cx="179" cy="77"/>
          </a:xfrm>
          <a:prstGeom prst="homePlate">
            <a:avLst>
              <a:gd name="adj" fmla="val 28490"/>
            </a:avLst>
          </a:prstGeom>
          <a:solidFill>
            <a:srgbClr val="BFBFB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Accueil</a:t>
            </a:r>
          </a:p>
        </xdr:txBody>
      </xdr:sp>
      <xdr:sp>
        <xdr:nvSpPr>
          <xdr:cNvPr id="3" name="Chevron 11">
            <a:hlinkClick r:id="rId2"/>
          </xdr:cNvPr>
          <xdr:cNvSpPr>
            <a:spLocks/>
          </xdr:cNvSpPr>
        </xdr:nvSpPr>
        <xdr:spPr>
          <a:xfrm>
            <a:off x="184" y="11"/>
            <a:ext cx="198" cy="76"/>
          </a:xfrm>
          <a:prstGeom prst="chevron">
            <a:avLst>
              <a:gd name="adj" fmla="val 29824"/>
            </a:avLst>
          </a:prstGeom>
          <a:solidFill>
            <a:srgbClr val="C6D9F1"/>
          </a:solidFill>
          <a:ln w="25400" cmpd="sng">
            <a:solidFill>
              <a:srgbClr val="003366"/>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rPr>
              <a:t>          Mode d'emploi</a:t>
            </a:r>
          </a:p>
        </xdr:txBody>
      </xdr:sp>
      <xdr:sp>
        <xdr:nvSpPr>
          <xdr:cNvPr id="4" name="Chevron 12">
            <a:hlinkClick r:id="rId3"/>
          </xdr:cNvPr>
          <xdr:cNvSpPr>
            <a:spLocks/>
          </xdr:cNvSpPr>
        </xdr:nvSpPr>
        <xdr:spPr>
          <a:xfrm>
            <a:off x="354" y="11"/>
            <a:ext cx="181" cy="76"/>
          </a:xfrm>
          <a:prstGeom prst="chevron">
            <a:avLst>
              <a:gd name="adj" fmla="val 28986"/>
            </a:avLst>
          </a:prstGeom>
          <a:solidFill>
            <a:srgbClr val="376092"/>
          </a:solidFill>
          <a:ln w="25400" cmpd="sng">
            <a:solidFill>
              <a:srgbClr val="003366"/>
            </a:solidFill>
            <a:headEnd type="none"/>
            <a:tailEnd type="none"/>
          </a:ln>
        </xdr:spPr>
        <xdr:txBody>
          <a:bodyPr vertOverflow="clip" wrap="square" lIns="27432" tIns="22860" rIns="27432" bIns="22860" anchor="ctr"/>
          <a:p>
            <a:pPr algn="ctr">
              <a:defRPr/>
            </a:pPr>
            <a:r>
              <a:rPr lang="en-US" cap="none" sz="1100" b="0" i="0" u="none" baseline="0">
                <a:solidFill>
                  <a:srgbClr val="FFFFFF"/>
                </a:solidFill>
              </a:rPr>
              <a:t>        Identification</a:t>
            </a:r>
          </a:p>
        </xdr:txBody>
      </xdr:sp>
      <xdr:sp>
        <xdr:nvSpPr>
          <xdr:cNvPr id="5" name="Chevron 13">
            <a:hlinkClick r:id="rId4"/>
          </xdr:cNvPr>
          <xdr:cNvSpPr>
            <a:spLocks/>
          </xdr:cNvSpPr>
        </xdr:nvSpPr>
        <xdr:spPr>
          <a:xfrm>
            <a:off x="517" y="12"/>
            <a:ext cx="171" cy="76"/>
          </a:xfrm>
          <a:prstGeom prst="chevron">
            <a:avLst>
              <a:gd name="adj" fmla="val 27712"/>
            </a:avLst>
          </a:prstGeom>
          <a:solidFill>
            <a:srgbClr val="254061"/>
          </a:solidFill>
          <a:ln w="25400" cmpd="sng">
            <a:solidFill>
              <a:srgbClr val="003366"/>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     0. </a:t>
            </a:r>
            <a:r>
              <a:rPr lang="en-US" cap="none" sz="1100" b="0" i="0" u="none" baseline="0">
                <a:solidFill>
                  <a:srgbClr val="FFFFFF"/>
                </a:solidFill>
              </a:rPr>
              <a:t>Risque</a:t>
            </a:r>
          </a:p>
        </xdr:txBody>
      </xdr:sp>
      <xdr:sp>
        <xdr:nvSpPr>
          <xdr:cNvPr id="6" name="Chevron 16">
            <a:hlinkClick r:id="rId5"/>
          </xdr:cNvPr>
          <xdr:cNvSpPr>
            <a:spLocks/>
          </xdr:cNvSpPr>
        </xdr:nvSpPr>
        <xdr:spPr>
          <a:xfrm>
            <a:off x="976" y="9"/>
            <a:ext cx="176" cy="76"/>
          </a:xfrm>
          <a:prstGeom prst="chevron">
            <a:avLst>
              <a:gd name="adj" fmla="val 28314"/>
            </a:avLst>
          </a:prstGeom>
          <a:solidFill>
            <a:srgbClr val="254061"/>
          </a:solidFill>
          <a:ln w="25400" cmpd="sng">
            <a:solidFill>
              <a:srgbClr val="FFFF00"/>
            </a:solidFill>
            <a:headEnd type="none"/>
            <a:tailEnd type="none"/>
          </a:ln>
        </xdr:spPr>
        <xdr:txBody>
          <a:bodyPr vertOverflow="clip" wrap="square" lIns="27432" tIns="22860" rIns="27432" bIns="22860" anchor="ctr"/>
          <a:p>
            <a:pPr algn="ctr">
              <a:defRPr/>
            </a:pPr>
            <a:r>
              <a:rPr lang="en-US" cap="none" sz="1200" b="1" i="0" u="none" baseline="0">
                <a:solidFill>
                  <a:srgbClr val="FFFFFF"/>
                </a:solidFill>
              </a:rPr>
              <a:t>       3</a:t>
            </a:r>
            <a:r>
              <a:rPr lang="en-US" cap="none" sz="1100" b="1" i="0" u="none" baseline="0">
                <a:solidFill>
                  <a:srgbClr val="FFFFFF"/>
                </a:solidFill>
              </a:rPr>
              <a:t>. S</a:t>
            </a:r>
            <a:r>
              <a:rPr lang="en-US" cap="none" sz="1100" b="0" i="0" u="none" baseline="0">
                <a:solidFill>
                  <a:srgbClr val="FFFFFF"/>
                </a:solidFill>
              </a:rPr>
              <a:t>tockage</a:t>
            </a:r>
          </a:p>
        </xdr:txBody>
      </xdr:sp>
      <xdr:sp>
        <xdr:nvSpPr>
          <xdr:cNvPr id="7" name="Chevron 14">
            <a:hlinkClick r:id="rId6"/>
          </xdr:cNvPr>
          <xdr:cNvSpPr>
            <a:spLocks/>
          </xdr:cNvSpPr>
        </xdr:nvSpPr>
        <xdr:spPr>
          <a:xfrm>
            <a:off x="672" y="11"/>
            <a:ext cx="171" cy="76"/>
          </a:xfrm>
          <a:prstGeom prst="chevron">
            <a:avLst>
              <a:gd name="adj" fmla="val 27712"/>
            </a:avLst>
          </a:prstGeom>
          <a:solidFill>
            <a:srgbClr val="254061"/>
          </a:solidFill>
          <a:ln w="25400" cmpd="sng">
            <a:solidFill>
              <a:srgbClr val="003366"/>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          1. </a:t>
            </a:r>
            <a:r>
              <a:rPr lang="en-US" cap="none" sz="1100" b="0" i="0" u="none" baseline="0">
                <a:solidFill>
                  <a:srgbClr val="FFFFFF"/>
                </a:solidFill>
              </a:rPr>
              <a:t>Politique</a:t>
            </a:r>
          </a:p>
        </xdr:txBody>
      </xdr:sp>
      <xdr:sp>
        <xdr:nvSpPr>
          <xdr:cNvPr id="8" name="Chevron 15">
            <a:hlinkClick r:id="rId7"/>
          </xdr:cNvPr>
          <xdr:cNvSpPr>
            <a:spLocks/>
          </xdr:cNvSpPr>
        </xdr:nvSpPr>
        <xdr:spPr>
          <a:xfrm>
            <a:off x="822" y="10"/>
            <a:ext cx="171" cy="76"/>
          </a:xfrm>
          <a:prstGeom prst="chevron">
            <a:avLst>
              <a:gd name="adj" fmla="val 27712"/>
            </a:avLst>
          </a:prstGeom>
          <a:solidFill>
            <a:srgbClr val="254061"/>
          </a:solidFill>
          <a:ln w="25400" cmpd="sng">
            <a:solidFill>
              <a:srgbClr val="003366"/>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        2. </a:t>
            </a:r>
            <a:r>
              <a:rPr lang="en-US" cap="none" sz="1100" b="0" i="0" u="none" baseline="0">
                <a:solidFill>
                  <a:srgbClr val="FFFFFF"/>
                </a:solidFill>
              </a:rPr>
              <a:t>Prise en charge</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85725</xdr:rowOff>
    </xdr:from>
    <xdr:to>
      <xdr:col>8</xdr:col>
      <xdr:colOff>0</xdr:colOff>
      <xdr:row>0</xdr:row>
      <xdr:rowOff>771525</xdr:rowOff>
    </xdr:to>
    <xdr:grpSp>
      <xdr:nvGrpSpPr>
        <xdr:cNvPr id="1" name="Groupe 6"/>
        <xdr:cNvGrpSpPr>
          <a:grpSpLocks/>
        </xdr:cNvGrpSpPr>
      </xdr:nvGrpSpPr>
      <xdr:grpSpPr>
        <a:xfrm>
          <a:off x="342900" y="85725"/>
          <a:ext cx="8105775" cy="685800"/>
          <a:chOff x="345016" y="81492"/>
          <a:chExt cx="8112140" cy="690032"/>
        </a:xfrm>
        <a:solidFill>
          <a:srgbClr val="FFFFFF"/>
        </a:solidFill>
      </xdr:grpSpPr>
      <xdr:sp>
        <xdr:nvSpPr>
          <xdr:cNvPr id="2" name="Pentagone 1">
            <a:hlinkClick r:id="rId1"/>
          </xdr:cNvPr>
          <xdr:cNvSpPr>
            <a:spLocks/>
          </xdr:cNvSpPr>
        </xdr:nvSpPr>
        <xdr:spPr>
          <a:xfrm>
            <a:off x="345016" y="91152"/>
            <a:ext cx="1553475" cy="680372"/>
          </a:xfrm>
          <a:prstGeom prst="homePlate">
            <a:avLst>
              <a:gd name="adj" fmla="val 28101"/>
            </a:avLst>
          </a:prstGeom>
          <a:solidFill>
            <a:srgbClr val="BFBFBF"/>
          </a:solidFill>
          <a:ln w="25400" cmpd="sng">
            <a:solidFill>
              <a:srgbClr val="A6A6A6"/>
            </a:solidFill>
            <a:headEnd type="none"/>
            <a:tailEnd type="none"/>
          </a:ln>
        </xdr:spPr>
        <xdr:txBody>
          <a:bodyPr vertOverflow="clip" wrap="square" anchor="ctr"/>
          <a:p>
            <a:pPr algn="ctr">
              <a:defRPr/>
            </a:pPr>
            <a:r>
              <a:rPr lang="en-US" cap="none" sz="1100" b="0" i="0" u="none" baseline="0">
                <a:solidFill>
                  <a:srgbClr val="000000"/>
                </a:solidFill>
              </a:rPr>
              <a:t>Accueil</a:t>
            </a:r>
          </a:p>
        </xdr:txBody>
      </xdr:sp>
      <xdr:sp>
        <xdr:nvSpPr>
          <xdr:cNvPr id="3" name="Chevron 2">
            <a:hlinkClick r:id="rId2"/>
          </xdr:cNvPr>
          <xdr:cNvSpPr>
            <a:spLocks/>
          </xdr:cNvSpPr>
        </xdr:nvSpPr>
        <xdr:spPr>
          <a:xfrm>
            <a:off x="1697715" y="81492"/>
            <a:ext cx="1553475" cy="670884"/>
          </a:xfrm>
          <a:prstGeom prst="chevron">
            <a:avLst>
              <a:gd name="adj" fmla="val 28412"/>
            </a:avLst>
          </a:prstGeom>
          <a:solidFill>
            <a:srgbClr val="B3A2C7"/>
          </a:solidFill>
          <a:ln w="25400" cmpd="sng">
            <a:solidFill>
              <a:srgbClr val="FFFF00"/>
            </a:solidFill>
            <a:headEnd type="none"/>
            <a:tailEnd type="none"/>
          </a:ln>
        </xdr:spPr>
        <xdr:txBody>
          <a:bodyPr vertOverflow="clip" wrap="square" anchor="ctr"/>
          <a:p>
            <a:pPr algn="ctr">
              <a:defRPr/>
            </a:pPr>
            <a:r>
              <a:rPr lang="en-US" cap="none" sz="1100" b="0" i="0" u="none" baseline="0">
                <a:solidFill>
                  <a:srgbClr val="000000"/>
                </a:solidFill>
              </a:rPr>
              <a:t>    Scores</a:t>
            </a:r>
          </a:p>
        </xdr:txBody>
      </xdr:sp>
      <xdr:sp>
        <xdr:nvSpPr>
          <xdr:cNvPr id="4" name="Chevron 3">
            <a:hlinkClick r:id="rId3"/>
          </xdr:cNvPr>
          <xdr:cNvSpPr>
            <a:spLocks/>
          </xdr:cNvSpPr>
        </xdr:nvSpPr>
        <xdr:spPr>
          <a:xfrm>
            <a:off x="3090975" y="91152"/>
            <a:ext cx="1764390" cy="670884"/>
          </a:xfrm>
          <a:prstGeom prst="chevron">
            <a:avLst>
              <a:gd name="adj" fmla="val 30981"/>
            </a:avLst>
          </a:prstGeom>
          <a:solidFill>
            <a:srgbClr val="8064A2"/>
          </a:solidFill>
          <a:ln w="25400" cmpd="sng">
            <a:solidFill>
              <a:srgbClr val="B3A2C7"/>
            </a:solidFill>
            <a:headEnd type="none"/>
            <a:tailEnd type="none"/>
          </a:ln>
        </xdr:spPr>
        <xdr:txBody>
          <a:bodyPr vertOverflow="clip" wrap="square" anchor="ctr"/>
          <a:p>
            <a:pPr algn="ctr">
              <a:defRPr/>
            </a:pPr>
            <a:r>
              <a:rPr lang="en-US" cap="none" sz="1100" b="0" i="0" u="none" baseline="0">
                <a:solidFill>
                  <a:srgbClr val="FFFFFF"/>
                </a:solidFill>
              </a:rPr>
              <a:t>Résultats</a:t>
            </a:r>
          </a:p>
        </xdr:txBody>
      </xdr:sp>
      <xdr:sp>
        <xdr:nvSpPr>
          <xdr:cNvPr id="5" name="Chevron 4">
            <a:hlinkClick r:id="rId4"/>
          </xdr:cNvPr>
          <xdr:cNvSpPr>
            <a:spLocks/>
          </xdr:cNvSpPr>
        </xdr:nvSpPr>
        <xdr:spPr>
          <a:xfrm>
            <a:off x="4701235" y="100640"/>
            <a:ext cx="2230839" cy="670884"/>
          </a:xfrm>
          <a:prstGeom prst="chevron">
            <a:avLst>
              <a:gd name="adj" fmla="val 34962"/>
            </a:avLst>
          </a:prstGeom>
          <a:solidFill>
            <a:srgbClr val="604A7B"/>
          </a:solidFill>
          <a:ln w="25400" cmpd="sng">
            <a:solidFill>
              <a:srgbClr val="B3A2C7"/>
            </a:solidFill>
            <a:headEnd type="none"/>
            <a:tailEnd type="none"/>
          </a:ln>
        </xdr:spPr>
        <xdr:txBody>
          <a:bodyPr vertOverflow="clip" wrap="square" anchor="ctr"/>
          <a:p>
            <a:pPr algn="ctr">
              <a:defRPr/>
            </a:pPr>
            <a:r>
              <a:rPr lang="en-US" cap="none" sz="1100" b="0" i="0" u="none" baseline="0">
                <a:solidFill>
                  <a:srgbClr val="FFFFFF"/>
                </a:solidFill>
              </a:rPr>
              <a:t>Cartographie</a:t>
            </a:r>
          </a:p>
        </xdr:txBody>
      </xdr:sp>
      <xdr:sp>
        <xdr:nvSpPr>
          <xdr:cNvPr id="6" name="Chevron 8">
            <a:hlinkClick r:id="rId5"/>
          </xdr:cNvPr>
          <xdr:cNvSpPr>
            <a:spLocks/>
          </xdr:cNvSpPr>
        </xdr:nvSpPr>
        <xdr:spPr>
          <a:xfrm>
            <a:off x="6808364" y="91152"/>
            <a:ext cx="1648792" cy="670884"/>
          </a:xfrm>
          <a:prstGeom prst="chevron">
            <a:avLst>
              <a:gd name="adj" fmla="val 29662"/>
            </a:avLst>
          </a:prstGeom>
          <a:solidFill>
            <a:srgbClr val="403152"/>
          </a:solidFill>
          <a:ln w="25400" cmpd="sng">
            <a:solidFill>
              <a:srgbClr val="604A7B"/>
            </a:solidFill>
            <a:headEnd type="none"/>
            <a:tailEnd type="none"/>
          </a:ln>
        </xdr:spPr>
        <xdr:txBody>
          <a:bodyPr vertOverflow="clip" wrap="square" anchor="ctr"/>
          <a:p>
            <a:pPr algn="ctr">
              <a:defRPr/>
            </a:pPr>
            <a:r>
              <a:rPr lang="en-US" cap="none" sz="1100" b="0" i="0" u="none" baseline="0">
                <a:solidFill>
                  <a:srgbClr val="FFFFFF"/>
                </a:solidFill>
              </a:rPr>
              <a:t>      Plan d'actions</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xdr:colOff>
      <xdr:row>29</xdr:row>
      <xdr:rowOff>76200</xdr:rowOff>
    </xdr:from>
    <xdr:ext cx="1428750" cy="1447800"/>
    <xdr:sp>
      <xdr:nvSpPr>
        <xdr:cNvPr id="1" name="Text Box 36"/>
        <xdr:cNvSpPr txBox="1">
          <a:spLocks noChangeArrowheads="1"/>
        </xdr:cNvSpPr>
      </xdr:nvSpPr>
      <xdr:spPr>
        <a:xfrm>
          <a:off x="1009650" y="6629400"/>
          <a:ext cx="1428750" cy="1447800"/>
        </a:xfrm>
        <a:prstGeom prst="rect">
          <a:avLst/>
        </a:prstGeom>
        <a:noFill/>
        <a:ln w="9525" cmpd="sng">
          <a:noFill/>
        </a:ln>
      </xdr:spPr>
      <xdr:txBody>
        <a:bodyPr vertOverflow="clip" wrap="square" lIns="36576" tIns="36576" rIns="0" bIns="0"/>
        <a:p>
          <a:pPr algn="l">
            <a:defRPr/>
          </a:pPr>
          <a:r>
            <a:rPr lang="en-US" cap="none" sz="1800" b="0" i="0" u="none" baseline="0">
              <a:solidFill>
                <a:srgbClr val="800080"/>
              </a:solidFill>
              <a:latin typeface="Arial Narrow"/>
              <a:ea typeface="Arial Narrow"/>
              <a:cs typeface="Arial Narrow"/>
            </a:rPr>
            <a:t>Radar 
</a:t>
          </a:r>
          <a:r>
            <a:rPr lang="en-US" cap="none" sz="1800" b="0" i="0" u="none" baseline="0">
              <a:solidFill>
                <a:srgbClr val="800080"/>
              </a:solidFill>
              <a:latin typeface="Arial Narrow"/>
              <a:ea typeface="Arial Narrow"/>
              <a:cs typeface="Arial Narrow"/>
            </a:rPr>
            <a:t>des 9 axes 
</a:t>
          </a:r>
          <a:r>
            <a:rPr lang="en-US" cap="none" sz="1800" b="0" i="0" u="none" baseline="0">
              <a:solidFill>
                <a:srgbClr val="800080"/>
              </a:solidFill>
              <a:latin typeface="Arial Narrow"/>
              <a:ea typeface="Arial Narrow"/>
              <a:cs typeface="Arial Narrow"/>
            </a:rPr>
            <a:t>de sécurisation</a:t>
          </a:r>
        </a:p>
      </xdr:txBody>
    </xdr:sp>
    <xdr:clientData/>
  </xdr:oneCellAnchor>
  <xdr:oneCellAnchor>
    <xdr:from>
      <xdr:col>7</xdr:col>
      <xdr:colOff>76200</xdr:colOff>
      <xdr:row>82</xdr:row>
      <xdr:rowOff>38100</xdr:rowOff>
    </xdr:from>
    <xdr:ext cx="1581150" cy="1076325"/>
    <xdr:sp>
      <xdr:nvSpPr>
        <xdr:cNvPr id="2" name="Text Box 37"/>
        <xdr:cNvSpPr txBox="1">
          <a:spLocks noChangeArrowheads="1"/>
        </xdr:cNvSpPr>
      </xdr:nvSpPr>
      <xdr:spPr>
        <a:xfrm>
          <a:off x="1009650" y="14163675"/>
          <a:ext cx="1581150" cy="1076325"/>
        </a:xfrm>
        <a:prstGeom prst="rect">
          <a:avLst/>
        </a:prstGeom>
        <a:noFill/>
        <a:ln w="9525" cmpd="sng">
          <a:noFill/>
        </a:ln>
      </xdr:spPr>
      <xdr:txBody>
        <a:bodyPr vertOverflow="clip" wrap="square" lIns="36576" tIns="36576" rIns="0" bIns="0"/>
        <a:p>
          <a:pPr algn="l">
            <a:defRPr/>
          </a:pPr>
          <a:r>
            <a:rPr lang="en-US" cap="none" sz="1800" b="0" i="0" u="none" baseline="0">
              <a:solidFill>
                <a:srgbClr val="800080"/>
              </a:solidFill>
            </a:rPr>
            <a:t>Tableau de synthèse des résultats</a:t>
          </a:r>
        </a:p>
      </xdr:txBody>
    </xdr:sp>
    <xdr:clientData/>
  </xdr:oneCellAnchor>
  <xdr:twoCellAnchor>
    <xdr:from>
      <xdr:col>83</xdr:col>
      <xdr:colOff>0</xdr:colOff>
      <xdr:row>23</xdr:row>
      <xdr:rowOff>9525</xdr:rowOff>
    </xdr:from>
    <xdr:to>
      <xdr:col>83</xdr:col>
      <xdr:colOff>0</xdr:colOff>
      <xdr:row>23</xdr:row>
      <xdr:rowOff>9525</xdr:rowOff>
    </xdr:to>
    <xdr:sp>
      <xdr:nvSpPr>
        <xdr:cNvPr id="3" name="Line 38"/>
        <xdr:cNvSpPr>
          <a:spLocks/>
        </xdr:cNvSpPr>
      </xdr:nvSpPr>
      <xdr:spPr>
        <a:xfrm>
          <a:off x="15840075" y="5705475"/>
          <a:ext cx="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85725</xdr:colOff>
      <xdr:row>13</xdr:row>
      <xdr:rowOff>114300</xdr:rowOff>
    </xdr:from>
    <xdr:ext cx="1343025" cy="1057275"/>
    <xdr:sp>
      <xdr:nvSpPr>
        <xdr:cNvPr id="4" name="Text Box 43"/>
        <xdr:cNvSpPr txBox="1">
          <a:spLocks noChangeArrowheads="1"/>
        </xdr:cNvSpPr>
      </xdr:nvSpPr>
      <xdr:spPr>
        <a:xfrm>
          <a:off x="1019175" y="4381500"/>
          <a:ext cx="1343025" cy="1057275"/>
        </a:xfrm>
        <a:prstGeom prst="rect">
          <a:avLst/>
        </a:prstGeom>
        <a:solidFill>
          <a:srgbClr val="FFFFFF"/>
        </a:solidFill>
        <a:ln w="9525" cmpd="sng">
          <a:noFill/>
        </a:ln>
      </xdr:spPr>
      <xdr:txBody>
        <a:bodyPr vertOverflow="clip" wrap="square" lIns="36576" tIns="36576" rIns="0" bIns="0"/>
        <a:p>
          <a:pPr algn="l">
            <a:defRPr/>
          </a:pPr>
          <a:r>
            <a:rPr lang="en-US" cap="none" sz="1800" b="0" i="0" u="none" baseline="0">
              <a:solidFill>
                <a:srgbClr val="800080"/>
              </a:solidFill>
            </a:rPr>
            <a:t>Risque structurel de l'établissement</a:t>
          </a:r>
        </a:p>
      </xdr:txBody>
    </xdr:sp>
    <xdr:clientData/>
  </xdr:oneCellAnchor>
  <xdr:twoCellAnchor>
    <xdr:from>
      <xdr:col>19</xdr:col>
      <xdr:colOff>0</xdr:colOff>
      <xdr:row>14</xdr:row>
      <xdr:rowOff>95250</xdr:rowOff>
    </xdr:from>
    <xdr:to>
      <xdr:col>75</xdr:col>
      <xdr:colOff>104775</xdr:colOff>
      <xdr:row>22</xdr:row>
      <xdr:rowOff>114300</xdr:rowOff>
    </xdr:to>
    <xdr:graphicFrame>
      <xdr:nvGraphicFramePr>
        <xdr:cNvPr id="5" name="Chart 44"/>
        <xdr:cNvGraphicFramePr/>
      </xdr:nvGraphicFramePr>
      <xdr:xfrm>
        <a:off x="2533650" y="4505325"/>
        <a:ext cx="12344400" cy="1162050"/>
      </xdr:xfrm>
      <a:graphic>
        <a:graphicData uri="http://schemas.openxmlformats.org/drawingml/2006/chart">
          <c:chart xmlns:c="http://schemas.openxmlformats.org/drawingml/2006/chart" r:id="rId1"/>
        </a:graphicData>
      </a:graphic>
    </xdr:graphicFrame>
    <xdr:clientData/>
  </xdr:twoCellAnchor>
  <xdr:twoCellAnchor>
    <xdr:from>
      <xdr:col>20</xdr:col>
      <xdr:colOff>66675</xdr:colOff>
      <xdr:row>29</xdr:row>
      <xdr:rowOff>76200</xdr:rowOff>
    </xdr:from>
    <xdr:to>
      <xdr:col>82</xdr:col>
      <xdr:colOff>66675</xdr:colOff>
      <xdr:row>80</xdr:row>
      <xdr:rowOff>0</xdr:rowOff>
    </xdr:to>
    <xdr:graphicFrame>
      <xdr:nvGraphicFramePr>
        <xdr:cNvPr id="6" name="Chart 462"/>
        <xdr:cNvGraphicFramePr/>
      </xdr:nvGraphicFramePr>
      <xdr:xfrm>
        <a:off x="2733675" y="6629400"/>
        <a:ext cx="13039725" cy="7210425"/>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3</xdr:row>
      <xdr:rowOff>180975</xdr:rowOff>
    </xdr:from>
    <xdr:to>
      <xdr:col>5</xdr:col>
      <xdr:colOff>76200</xdr:colOff>
      <xdr:row>3</xdr:row>
      <xdr:rowOff>561975</xdr:rowOff>
    </xdr:to>
    <xdr:sp>
      <xdr:nvSpPr>
        <xdr:cNvPr id="7" name="AutoShape 7"/>
        <xdr:cNvSpPr>
          <a:spLocks/>
        </xdr:cNvSpPr>
      </xdr:nvSpPr>
      <xdr:spPr>
        <a:xfrm rot="10800000">
          <a:off x="342900" y="2600325"/>
          <a:ext cx="400050" cy="381000"/>
        </a:xfrm>
        <a:prstGeom prst="triangle">
          <a:avLst/>
        </a:prstGeom>
        <a:solidFill>
          <a:srgbClr val="8064A2"/>
        </a:solidFill>
        <a:ln w="98425" cmpd="thinThick">
          <a:solidFill>
            <a:srgbClr val="4031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11</xdr:row>
      <xdr:rowOff>114300</xdr:rowOff>
    </xdr:from>
    <xdr:to>
      <xdr:col>5</xdr:col>
      <xdr:colOff>76200</xdr:colOff>
      <xdr:row>14</xdr:row>
      <xdr:rowOff>66675</xdr:rowOff>
    </xdr:to>
    <xdr:sp>
      <xdr:nvSpPr>
        <xdr:cNvPr id="8" name="Oval 12"/>
        <xdr:cNvSpPr>
          <a:spLocks/>
        </xdr:cNvSpPr>
      </xdr:nvSpPr>
      <xdr:spPr>
        <a:xfrm>
          <a:off x="342900" y="4095750"/>
          <a:ext cx="400050" cy="381000"/>
        </a:xfrm>
        <a:prstGeom prst="ellipse">
          <a:avLst/>
        </a:prstGeom>
        <a:solidFill>
          <a:srgbClr val="8064A2"/>
        </a:solidFill>
        <a:ln w="98425" cmpd="thinThick">
          <a:solidFill>
            <a:srgbClr val="4031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27</xdr:row>
      <xdr:rowOff>76200</xdr:rowOff>
    </xdr:from>
    <xdr:to>
      <xdr:col>5</xdr:col>
      <xdr:colOff>104775</xdr:colOff>
      <xdr:row>30</xdr:row>
      <xdr:rowOff>28575</xdr:rowOff>
    </xdr:to>
    <xdr:sp>
      <xdr:nvSpPr>
        <xdr:cNvPr id="9" name="Oval 12"/>
        <xdr:cNvSpPr>
          <a:spLocks/>
        </xdr:cNvSpPr>
      </xdr:nvSpPr>
      <xdr:spPr>
        <a:xfrm>
          <a:off x="371475" y="6343650"/>
          <a:ext cx="400050" cy="381000"/>
        </a:xfrm>
        <a:prstGeom prst="ellipse">
          <a:avLst/>
        </a:prstGeom>
        <a:solidFill>
          <a:srgbClr val="8064A2"/>
        </a:solidFill>
        <a:ln w="98425" cmpd="thinThick">
          <a:solidFill>
            <a:srgbClr val="4031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80</xdr:row>
      <xdr:rowOff>123825</xdr:rowOff>
    </xdr:from>
    <xdr:to>
      <xdr:col>5</xdr:col>
      <xdr:colOff>104775</xdr:colOff>
      <xdr:row>83</xdr:row>
      <xdr:rowOff>76200</xdr:rowOff>
    </xdr:to>
    <xdr:sp>
      <xdr:nvSpPr>
        <xdr:cNvPr id="10" name="Oval 12"/>
        <xdr:cNvSpPr>
          <a:spLocks/>
        </xdr:cNvSpPr>
      </xdr:nvSpPr>
      <xdr:spPr>
        <a:xfrm>
          <a:off x="371475" y="13963650"/>
          <a:ext cx="400050" cy="381000"/>
        </a:xfrm>
        <a:prstGeom prst="ellipse">
          <a:avLst/>
        </a:prstGeom>
        <a:solidFill>
          <a:srgbClr val="8064A2"/>
        </a:solidFill>
        <a:ln w="98425" cmpd="thinThick">
          <a:solidFill>
            <a:srgbClr val="4031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0</xdr:row>
      <xdr:rowOff>209550</xdr:rowOff>
    </xdr:from>
    <xdr:to>
      <xdr:col>18</xdr:col>
      <xdr:colOff>104775</xdr:colOff>
      <xdr:row>0</xdr:row>
      <xdr:rowOff>1266825</xdr:rowOff>
    </xdr:to>
    <xdr:sp>
      <xdr:nvSpPr>
        <xdr:cNvPr id="11" name="Pentagone 22">
          <a:hlinkClick r:id="rId3"/>
        </xdr:cNvPr>
        <xdr:cNvSpPr>
          <a:spLocks/>
        </xdr:cNvSpPr>
      </xdr:nvSpPr>
      <xdr:spPr>
        <a:xfrm>
          <a:off x="314325" y="209550"/>
          <a:ext cx="2190750" cy="1057275"/>
        </a:xfrm>
        <a:prstGeom prst="homePlate">
          <a:avLst>
            <a:gd name="adj" fmla="val 24486"/>
          </a:avLst>
        </a:prstGeom>
        <a:solidFill>
          <a:srgbClr val="BFBFBF"/>
        </a:solidFill>
        <a:ln w="25400" cmpd="sng">
          <a:solidFill>
            <a:srgbClr val="A6A6A6"/>
          </a:solidFill>
          <a:headEnd type="none"/>
          <a:tailEnd type="none"/>
        </a:ln>
      </xdr:spPr>
      <xdr:txBody>
        <a:bodyPr vertOverflow="clip" wrap="square" anchor="ctr"/>
        <a:p>
          <a:pPr algn="ctr">
            <a:defRPr/>
          </a:pPr>
          <a:r>
            <a:rPr lang="en-US" cap="none" sz="1400" b="0" i="0" u="none" baseline="0">
              <a:solidFill>
                <a:srgbClr val="000000"/>
              </a:solidFill>
            </a:rPr>
            <a:t>Accueil</a:t>
          </a:r>
        </a:p>
      </xdr:txBody>
    </xdr:sp>
    <xdr:clientData/>
  </xdr:twoCellAnchor>
  <xdr:twoCellAnchor>
    <xdr:from>
      <xdr:col>17</xdr:col>
      <xdr:colOff>9525</xdr:colOff>
      <xdr:row>0</xdr:row>
      <xdr:rowOff>228600</xdr:rowOff>
    </xdr:from>
    <xdr:to>
      <xdr:col>32</xdr:col>
      <xdr:colOff>95250</xdr:colOff>
      <xdr:row>0</xdr:row>
      <xdr:rowOff>1266825</xdr:rowOff>
    </xdr:to>
    <xdr:sp>
      <xdr:nvSpPr>
        <xdr:cNvPr id="12" name="Chevron 23">
          <a:hlinkClick r:id="rId4"/>
        </xdr:cNvPr>
        <xdr:cNvSpPr>
          <a:spLocks/>
        </xdr:cNvSpPr>
      </xdr:nvSpPr>
      <xdr:spPr>
        <a:xfrm>
          <a:off x="2276475" y="228600"/>
          <a:ext cx="2876550" cy="1038225"/>
        </a:xfrm>
        <a:prstGeom prst="chevron">
          <a:avLst>
            <a:gd name="adj" fmla="val 32236"/>
          </a:avLst>
        </a:prstGeom>
        <a:solidFill>
          <a:srgbClr val="B3A2C7"/>
        </a:solidFill>
        <a:ln w="25400" cmpd="sng">
          <a:solidFill>
            <a:srgbClr val="CCC1DA"/>
          </a:solidFill>
          <a:headEnd type="none"/>
          <a:tailEnd type="none"/>
        </a:ln>
      </xdr:spPr>
      <xdr:txBody>
        <a:bodyPr vertOverflow="clip" wrap="square" anchor="ctr"/>
        <a:p>
          <a:pPr algn="ctr">
            <a:defRPr/>
          </a:pPr>
          <a:r>
            <a:rPr lang="en-US" cap="none" sz="1400" b="0" i="0" u="none" baseline="0">
              <a:solidFill>
                <a:srgbClr val="000000"/>
              </a:solidFill>
            </a:rPr>
            <a:t>Scores</a:t>
          </a:r>
        </a:p>
      </xdr:txBody>
    </xdr:sp>
    <xdr:clientData/>
  </xdr:twoCellAnchor>
  <xdr:twoCellAnchor>
    <xdr:from>
      <xdr:col>31</xdr:col>
      <xdr:colOff>85725</xdr:colOff>
      <xdr:row>0</xdr:row>
      <xdr:rowOff>219075</xdr:rowOff>
    </xdr:from>
    <xdr:to>
      <xdr:col>47</xdr:col>
      <xdr:colOff>790575</xdr:colOff>
      <xdr:row>0</xdr:row>
      <xdr:rowOff>1266825</xdr:rowOff>
    </xdr:to>
    <xdr:sp>
      <xdr:nvSpPr>
        <xdr:cNvPr id="13" name="Chevron 24">
          <a:hlinkClick r:id="rId5"/>
        </xdr:cNvPr>
        <xdr:cNvSpPr>
          <a:spLocks/>
        </xdr:cNvSpPr>
      </xdr:nvSpPr>
      <xdr:spPr>
        <a:xfrm>
          <a:off x="5010150" y="219075"/>
          <a:ext cx="2838450" cy="1047750"/>
        </a:xfrm>
        <a:prstGeom prst="chevron">
          <a:avLst>
            <a:gd name="adj" fmla="val 32263"/>
          </a:avLst>
        </a:prstGeom>
        <a:solidFill>
          <a:srgbClr val="8064A2"/>
        </a:solidFill>
        <a:ln w="31750" cmpd="sng">
          <a:solidFill>
            <a:srgbClr val="FFFF00"/>
          </a:solidFill>
          <a:headEnd type="none"/>
          <a:tailEnd type="none"/>
        </a:ln>
      </xdr:spPr>
      <xdr:txBody>
        <a:bodyPr vertOverflow="clip" wrap="square" anchor="ctr"/>
        <a:p>
          <a:pPr algn="ctr">
            <a:defRPr/>
          </a:pPr>
          <a:r>
            <a:rPr lang="en-US" cap="none" sz="1400" b="0" i="0" u="none" baseline="0">
              <a:solidFill>
                <a:srgbClr val="FFFFFF"/>
              </a:solidFill>
            </a:rPr>
            <a:t>Résultats</a:t>
          </a:r>
        </a:p>
      </xdr:txBody>
    </xdr:sp>
    <xdr:clientData/>
  </xdr:twoCellAnchor>
  <xdr:twoCellAnchor>
    <xdr:from>
      <xdr:col>47</xdr:col>
      <xdr:colOff>571500</xdr:colOff>
      <xdr:row>0</xdr:row>
      <xdr:rowOff>219075</xdr:rowOff>
    </xdr:from>
    <xdr:to>
      <xdr:col>49</xdr:col>
      <xdr:colOff>38100</xdr:colOff>
      <xdr:row>0</xdr:row>
      <xdr:rowOff>1266825</xdr:rowOff>
    </xdr:to>
    <xdr:sp>
      <xdr:nvSpPr>
        <xdr:cNvPr id="14" name="Chevron 25">
          <a:hlinkClick r:id="rId6"/>
        </xdr:cNvPr>
        <xdr:cNvSpPr>
          <a:spLocks/>
        </xdr:cNvSpPr>
      </xdr:nvSpPr>
      <xdr:spPr>
        <a:xfrm>
          <a:off x="7629525" y="219075"/>
          <a:ext cx="2895600" cy="1047750"/>
        </a:xfrm>
        <a:prstGeom prst="chevron">
          <a:avLst>
            <a:gd name="adj" fmla="val 31879"/>
          </a:avLst>
        </a:prstGeom>
        <a:solidFill>
          <a:srgbClr val="604A7B"/>
        </a:solidFill>
        <a:ln w="25400" cmpd="sng">
          <a:solidFill>
            <a:srgbClr val="B3A2C7"/>
          </a:solidFill>
          <a:headEnd type="none"/>
          <a:tailEnd type="none"/>
        </a:ln>
      </xdr:spPr>
      <xdr:txBody>
        <a:bodyPr vertOverflow="clip" wrap="square" anchor="ctr"/>
        <a:p>
          <a:pPr algn="ctr">
            <a:defRPr/>
          </a:pPr>
          <a:r>
            <a:rPr lang="en-US" cap="none" sz="1400" b="0" i="0" u="none" baseline="0">
              <a:solidFill>
                <a:srgbClr val="FFFFFF"/>
              </a:solidFill>
            </a:rPr>
            <a:t>Cartographie</a:t>
          </a:r>
        </a:p>
      </xdr:txBody>
    </xdr:sp>
    <xdr:clientData/>
  </xdr:twoCellAnchor>
  <xdr:twoCellAnchor>
    <xdr:from>
      <xdr:col>47</xdr:col>
      <xdr:colOff>3219450</xdr:colOff>
      <xdr:row>0</xdr:row>
      <xdr:rowOff>200025</xdr:rowOff>
    </xdr:from>
    <xdr:to>
      <xdr:col>60</xdr:col>
      <xdr:colOff>85725</xdr:colOff>
      <xdr:row>0</xdr:row>
      <xdr:rowOff>1285875</xdr:rowOff>
    </xdr:to>
    <xdr:sp>
      <xdr:nvSpPr>
        <xdr:cNvPr id="15" name="Chevron 19">
          <a:hlinkClick r:id="rId7"/>
        </xdr:cNvPr>
        <xdr:cNvSpPr>
          <a:spLocks/>
        </xdr:cNvSpPr>
      </xdr:nvSpPr>
      <xdr:spPr>
        <a:xfrm>
          <a:off x="10277475" y="200025"/>
          <a:ext cx="2581275" cy="1085850"/>
        </a:xfrm>
        <a:prstGeom prst="chevron">
          <a:avLst>
            <a:gd name="adj" fmla="val 29495"/>
          </a:avLst>
        </a:prstGeom>
        <a:solidFill>
          <a:srgbClr val="403152"/>
        </a:solidFill>
        <a:ln w="25400" cmpd="sng">
          <a:solidFill>
            <a:srgbClr val="604A7B"/>
          </a:solidFill>
          <a:headEnd type="none"/>
          <a:tailEnd type="none"/>
        </a:ln>
      </xdr:spPr>
      <xdr:txBody>
        <a:bodyPr vertOverflow="clip" wrap="square" anchor="ctr"/>
        <a:p>
          <a:pPr algn="ctr">
            <a:defRPr/>
          </a:pPr>
          <a:r>
            <a:rPr lang="en-US" cap="none" sz="1400" b="0" i="0" u="none" baseline="0">
              <a:solidFill>
                <a:srgbClr val="FFFFFF"/>
              </a:solidFill>
            </a:rPr>
            <a:t>     Plan d'actions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FA\23%20Pilotage%2050%20transformations\12%20Outil%20activit&#233;\Outil%20Activit&#233;%20m&#233;dico%20&#233;conomique%202010-12-16%20HCL%20v1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FA\23%20Pilotage%2050%20transformations\12%20Outil%20activit&#233;\CHU%20Grenoble%20v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élect. Etablissements Sejour"/>
      <sheetName val="1 Sélect. Etablissements Seance"/>
      <sheetName val="2. Communes de la zone"/>
      <sheetName val="3 Etab. concurrents Fin"/>
      <sheetName val="4 Capacité des établissements"/>
      <sheetName val="4. Effectifs des structures"/>
      <sheetName val="6 Bassin de recrutement Fin"/>
      <sheetName val="6 Bassin de recrutement Fin 200"/>
      <sheetName val="Tableaux"/>
      <sheetName val="Graph"/>
      <sheetName val="Diagnostic Global"/>
      <sheetName val="8 Bassin de recrutement Deb"/>
      <sheetName val="8 Bassin de recrutement Deb 200"/>
      <sheetName val="Feuil2"/>
      <sheetName val="Feuil1"/>
      <sheetName val="Panorama 2009"/>
      <sheetName val="Leadership Fin"/>
      <sheetName val="Panorama 2007"/>
      <sheetName val="Leadership Deb"/>
      <sheetName val="M - Bassin Marché"/>
      <sheetName val="CO - Bassin Marché"/>
      <sheetName val="Z - Bassin Marché"/>
      <sheetName val="Evolution PdM - M"/>
      <sheetName val="Evolution PdM - C"/>
      <sheetName val="Evolution PdM - Z"/>
      <sheetName val="Concurrents MCO"/>
      <sheetName val="Concurrents Z"/>
      <sheetName val="Indicateurs globaux"/>
      <sheetName val="Base Groupements"/>
      <sheetName val="Graph12"/>
      <sheetName val="Graphique"/>
      <sheetName val="Models Charts"/>
      <sheetName val="Base Etablissements"/>
      <sheetName val="Base finess"/>
      <sheetName val="exemple googlemap api"/>
      <sheetName val="listes"/>
      <sheetName val="Sheet2"/>
      <sheetName val="NomAbrégéD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_Bassin"/>
      <sheetName val="1 Sélect. Etablissements Sejour"/>
      <sheetName val="1 Sélect. Etablissements Seance"/>
      <sheetName val="Inputs"/>
      <sheetName val="2. Communes de la zone"/>
      <sheetName val="4 Capacité des établissements"/>
      <sheetName val="4. Effectifs des structures"/>
      <sheetName val="6 Bassin de recrutement Fin"/>
      <sheetName val="6 Bassin de recrutement Fin 200"/>
      <sheetName val="8 Bassin de recrutement Deb"/>
      <sheetName val="8 Bassin de recrutement Deb 200"/>
      <sheetName val="Feuil1"/>
      <sheetName val="Panorama"/>
      <sheetName val="Panorama 2009"/>
      <sheetName val="Leadership Fin"/>
      <sheetName val="Panorama 2007"/>
      <sheetName val="Leadership Deb"/>
      <sheetName val="Bassin"/>
      <sheetName val="M - Bassin Marché"/>
      <sheetName val="CO - Bassin Marché"/>
      <sheetName val="Z - Bassin Marché"/>
      <sheetName val="PdM"/>
      <sheetName val="Evolution PdM - M"/>
      <sheetName val="Evolution PdM - C"/>
      <sheetName val="Evolution PdM - Z"/>
      <sheetName val="Concurrents"/>
      <sheetName val="Concurrents M"/>
      <sheetName val="Concurrents C"/>
      <sheetName val="Concurrents O"/>
      <sheetName val="Concurrents 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helene.eychenie@anap.fr" TargetMode="External" /><Relationship Id="rId2" Type="http://schemas.openxmlformats.org/officeDocument/2006/relationships/hyperlink" Target="mailto:alexandra.lam@anap.f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3">
    <pageSetUpPr fitToPage="1"/>
  </sheetPr>
  <dimension ref="A1:AE81"/>
  <sheetViews>
    <sheetView showGridLines="0" showRowColHeaders="0" tabSelected="1" zoomScale="60" zoomScaleNormal="60" zoomScaleSheetLayoutView="80" zoomScalePageLayoutView="0" workbookViewId="0" topLeftCell="A1">
      <selection activeCell="W13" sqref="W13"/>
    </sheetView>
  </sheetViews>
  <sheetFormatPr defaultColWidth="12" defaultRowHeight="11.25"/>
  <cols>
    <col min="1" max="1" width="3" style="64" customWidth="1"/>
    <col min="2" max="2" width="4.16015625" style="64" customWidth="1"/>
    <col min="3" max="3" width="3.66015625" style="64" bestFit="1" customWidth="1"/>
    <col min="4" max="5" width="15.66015625" style="64" customWidth="1"/>
    <col min="6" max="6" width="21.16015625" style="64" customWidth="1"/>
    <col min="7" max="7" width="27.66015625" style="64" customWidth="1"/>
    <col min="8" max="10" width="4.16015625" style="64" customWidth="1"/>
    <col min="11" max="11" width="47.33203125" style="64" customWidth="1"/>
    <col min="12" max="12" width="9" style="64" customWidth="1"/>
    <col min="13" max="15" width="4.16015625" style="64" customWidth="1"/>
    <col min="16" max="16" width="15.66015625" style="64" customWidth="1"/>
    <col min="17" max="18" width="23.16015625" style="64" customWidth="1"/>
    <col min="19" max="19" width="4.16015625" style="64" customWidth="1"/>
    <col min="20" max="20" width="2.5" style="64" customWidth="1"/>
    <col min="21" max="21" width="3.33203125" style="64" customWidth="1"/>
    <col min="22" max="22" width="14.83203125" style="64" customWidth="1"/>
    <col min="23" max="26" width="11.33203125" style="64" customWidth="1"/>
    <col min="27" max="27" width="14.5" style="64" customWidth="1"/>
    <col min="28" max="29" width="18.16015625" style="64" customWidth="1"/>
    <col min="30" max="16384" width="12" style="64" customWidth="1"/>
  </cols>
  <sheetData>
    <row r="1" spans="1:26" ht="9" customHeight="1">
      <c r="A1" s="153" t="s">
        <v>294</v>
      </c>
      <c r="B1" s="154"/>
      <c r="C1" s="154"/>
      <c r="D1" s="154"/>
      <c r="E1" s="154"/>
      <c r="F1" s="154"/>
      <c r="G1" s="154"/>
      <c r="H1" s="154"/>
      <c r="I1" s="154"/>
      <c r="J1" s="154"/>
      <c r="K1" s="154"/>
      <c r="L1" s="154"/>
      <c r="M1" s="154"/>
      <c r="N1" s="154"/>
      <c r="O1" s="154"/>
      <c r="P1" s="154"/>
      <c r="Q1" s="154"/>
      <c r="R1" s="154"/>
      <c r="S1" s="154"/>
      <c r="T1" s="155"/>
      <c r="Z1" s="65" t="s">
        <v>295</v>
      </c>
    </row>
    <row r="2" spans="1:20" ht="15">
      <c r="A2" s="156" t="s">
        <v>296</v>
      </c>
      <c r="T2" s="157"/>
    </row>
    <row r="3" spans="1:20" ht="15">
      <c r="A3" s="158"/>
      <c r="T3" s="157"/>
    </row>
    <row r="4" spans="1:20" ht="18.75" customHeight="1">
      <c r="A4" s="158"/>
      <c r="T4" s="157"/>
    </row>
    <row r="5" spans="1:20" ht="18.75" customHeight="1">
      <c r="A5" s="158"/>
      <c r="T5" s="157"/>
    </row>
    <row r="6" spans="1:20" ht="18.75" customHeight="1">
      <c r="A6" s="158"/>
      <c r="T6" s="157"/>
    </row>
    <row r="7" spans="1:20" ht="18.75" customHeight="1">
      <c r="A7" s="158"/>
      <c r="T7" s="157"/>
    </row>
    <row r="8" spans="1:20" ht="18.75" customHeight="1">
      <c r="A8" s="158"/>
      <c r="T8" s="157"/>
    </row>
    <row r="9" spans="1:20" ht="18.75" customHeight="1">
      <c r="A9" s="158"/>
      <c r="T9" s="157"/>
    </row>
    <row r="10" spans="1:20" ht="45.75" customHeight="1">
      <c r="A10" s="158"/>
      <c r="T10" s="157"/>
    </row>
    <row r="11" spans="1:20" ht="15">
      <c r="A11" s="158"/>
      <c r="T11" s="157"/>
    </row>
    <row r="12" spans="1:20" ht="6" customHeight="1">
      <c r="A12" s="158"/>
      <c r="T12" s="157"/>
    </row>
    <row r="13" spans="1:27" ht="23.25">
      <c r="A13" s="158"/>
      <c r="B13" s="66"/>
      <c r="C13" s="66"/>
      <c r="D13" s="67" t="s">
        <v>70</v>
      </c>
      <c r="E13" s="68"/>
      <c r="F13" s="68"/>
      <c r="G13" s="68"/>
      <c r="H13" s="68"/>
      <c r="I13" s="68"/>
      <c r="J13" s="68"/>
      <c r="K13" s="68"/>
      <c r="L13" s="68"/>
      <c r="M13" s="68"/>
      <c r="N13" s="68"/>
      <c r="O13" s="68"/>
      <c r="P13" s="68"/>
      <c r="Q13" s="68"/>
      <c r="R13" s="68"/>
      <c r="S13" s="68"/>
      <c r="T13" s="157"/>
      <c r="W13" s="69"/>
      <c r="X13" s="69"/>
      <c r="Y13" s="69"/>
      <c r="Z13" s="69"/>
      <c r="AA13" s="69"/>
    </row>
    <row r="14" spans="1:20" ht="126" customHeight="1">
      <c r="A14" s="158"/>
      <c r="B14" s="70"/>
      <c r="C14" s="70"/>
      <c r="D14" s="327" t="s">
        <v>472</v>
      </c>
      <c r="E14" s="327"/>
      <c r="F14" s="327"/>
      <c r="G14" s="327"/>
      <c r="H14" s="327"/>
      <c r="I14" s="327"/>
      <c r="J14" s="327"/>
      <c r="K14" s="327"/>
      <c r="L14" s="327"/>
      <c r="M14" s="327"/>
      <c r="N14" s="327"/>
      <c r="O14" s="327"/>
      <c r="P14" s="327"/>
      <c r="Q14" s="327"/>
      <c r="R14" s="327"/>
      <c r="S14" s="327"/>
      <c r="T14" s="157"/>
    </row>
    <row r="15" spans="1:20" ht="15.75">
      <c r="A15" s="158"/>
      <c r="J15" s="71"/>
      <c r="K15" s="72"/>
      <c r="L15" s="112"/>
      <c r="M15" s="328"/>
      <c r="N15" s="329"/>
      <c r="O15" s="329"/>
      <c r="P15" s="329"/>
      <c r="T15" s="157"/>
    </row>
    <row r="16" spans="1:20" ht="23.25">
      <c r="A16" s="158"/>
      <c r="B16" s="73"/>
      <c r="C16" s="73"/>
      <c r="D16" s="67" t="s">
        <v>297</v>
      </c>
      <c r="E16" s="68"/>
      <c r="F16" s="68"/>
      <c r="G16" s="68"/>
      <c r="H16" s="68"/>
      <c r="I16" s="68"/>
      <c r="J16" s="68"/>
      <c r="K16" s="68"/>
      <c r="L16" s="68"/>
      <c r="M16" s="68"/>
      <c r="N16" s="68"/>
      <c r="O16" s="68"/>
      <c r="P16" s="68"/>
      <c r="Q16" s="68"/>
      <c r="R16" s="68"/>
      <c r="S16" s="68"/>
      <c r="T16" s="157"/>
    </row>
    <row r="17" spans="1:31" ht="85.5" customHeight="1">
      <c r="A17" s="158"/>
      <c r="B17" s="74"/>
      <c r="C17" s="74"/>
      <c r="D17" s="330" t="s">
        <v>303</v>
      </c>
      <c r="E17" s="330"/>
      <c r="F17" s="330"/>
      <c r="G17" s="330"/>
      <c r="H17" s="330"/>
      <c r="I17" s="330"/>
      <c r="J17" s="330"/>
      <c r="K17" s="330"/>
      <c r="L17" s="75"/>
      <c r="M17" s="75"/>
      <c r="N17" s="75"/>
      <c r="O17" s="75"/>
      <c r="P17" s="75"/>
      <c r="Q17" s="75"/>
      <c r="R17" s="75"/>
      <c r="S17" s="74"/>
      <c r="T17" s="157"/>
      <c r="V17" s="76"/>
      <c r="W17" s="76"/>
      <c r="X17" s="76"/>
      <c r="Y17" s="76"/>
      <c r="Z17" s="76"/>
      <c r="AA17" s="76"/>
      <c r="AB17" s="76"/>
      <c r="AC17" s="76"/>
      <c r="AD17" s="76"/>
      <c r="AE17" s="76"/>
    </row>
    <row r="18" spans="1:31" ht="9" customHeight="1">
      <c r="A18" s="158"/>
      <c r="B18" s="74"/>
      <c r="C18" s="74"/>
      <c r="D18" s="75"/>
      <c r="E18" s="75"/>
      <c r="F18" s="75"/>
      <c r="G18" s="75"/>
      <c r="H18" s="75"/>
      <c r="I18" s="75"/>
      <c r="J18" s="75"/>
      <c r="K18" s="75"/>
      <c r="L18" s="75"/>
      <c r="M18" s="75"/>
      <c r="N18" s="75"/>
      <c r="O18" s="75"/>
      <c r="P18" s="75"/>
      <c r="Q18" s="75"/>
      <c r="R18" s="75"/>
      <c r="S18" s="74"/>
      <c r="T18" s="157"/>
      <c r="V18" s="76"/>
      <c r="W18" s="76"/>
      <c r="X18" s="76"/>
      <c r="Y18" s="76"/>
      <c r="Z18" s="76"/>
      <c r="AA18" s="76"/>
      <c r="AB18" s="76"/>
      <c r="AC18" s="76"/>
      <c r="AD18" s="76"/>
      <c r="AE18" s="76"/>
    </row>
    <row r="19" spans="1:31" ht="6.75" customHeight="1">
      <c r="A19" s="158"/>
      <c r="T19" s="157"/>
      <c r="V19" s="76"/>
      <c r="W19" s="76"/>
      <c r="X19" s="76"/>
      <c r="Y19" s="76"/>
      <c r="Z19" s="76"/>
      <c r="AA19" s="76"/>
      <c r="AB19" s="76"/>
      <c r="AC19" s="76"/>
      <c r="AD19" s="76"/>
      <c r="AE19" s="76"/>
    </row>
    <row r="20" spans="1:31" ht="38.25" customHeight="1">
      <c r="A20" s="158"/>
      <c r="B20" s="77"/>
      <c r="C20" s="77"/>
      <c r="D20" s="77"/>
      <c r="E20" s="77"/>
      <c r="F20" s="77"/>
      <c r="G20" s="77"/>
      <c r="H20" s="77"/>
      <c r="I20" s="77"/>
      <c r="J20" s="77"/>
      <c r="K20" s="77"/>
      <c r="L20" s="151"/>
      <c r="M20" s="78"/>
      <c r="N20" s="78"/>
      <c r="O20" s="78"/>
      <c r="P20" s="331"/>
      <c r="Q20" s="331"/>
      <c r="R20" s="331"/>
      <c r="S20" s="331"/>
      <c r="T20" s="157"/>
      <c r="V20" s="79"/>
      <c r="W20" s="80"/>
      <c r="X20" s="76"/>
      <c r="Y20" s="76"/>
      <c r="Z20" s="76"/>
      <c r="AA20" s="76"/>
      <c r="AB20" s="332"/>
      <c r="AC20" s="332"/>
      <c r="AD20" s="332"/>
      <c r="AE20" s="332"/>
    </row>
    <row r="21" spans="1:31" ht="19.5" customHeight="1">
      <c r="A21" s="158"/>
      <c r="B21" s="81"/>
      <c r="C21" s="81"/>
      <c r="D21" s="81"/>
      <c r="E21" s="81"/>
      <c r="F21" s="81"/>
      <c r="G21" s="81"/>
      <c r="H21" s="81"/>
      <c r="J21" s="81"/>
      <c r="K21" s="82"/>
      <c r="L21" s="83"/>
      <c r="M21" s="83"/>
      <c r="O21" s="81"/>
      <c r="P21" s="81"/>
      <c r="Q21" s="81"/>
      <c r="R21" s="81"/>
      <c r="S21" s="81"/>
      <c r="T21" s="157"/>
      <c r="V21" s="76"/>
      <c r="W21" s="76"/>
      <c r="X21" s="76"/>
      <c r="Y21" s="76"/>
      <c r="Z21" s="76"/>
      <c r="AA21" s="84"/>
      <c r="AB21" s="85"/>
      <c r="AC21" s="85"/>
      <c r="AD21" s="85"/>
      <c r="AE21" s="85"/>
    </row>
    <row r="22" spans="1:31" ht="15">
      <c r="A22" s="158"/>
      <c r="B22" s="86"/>
      <c r="C22" s="86"/>
      <c r="D22" s="86"/>
      <c r="E22" s="86"/>
      <c r="F22" s="86"/>
      <c r="G22" s="86"/>
      <c r="H22" s="86"/>
      <c r="J22" s="86"/>
      <c r="K22" s="86"/>
      <c r="L22" s="86"/>
      <c r="M22" s="87"/>
      <c r="O22" s="86"/>
      <c r="P22" s="86"/>
      <c r="Q22" s="86"/>
      <c r="R22" s="86"/>
      <c r="S22" s="86"/>
      <c r="T22" s="157"/>
      <c r="V22" s="76"/>
      <c r="W22" s="76"/>
      <c r="X22" s="76"/>
      <c r="Y22" s="76"/>
      <c r="Z22" s="76"/>
      <c r="AA22" s="85"/>
      <c r="AB22" s="85"/>
      <c r="AC22" s="85"/>
      <c r="AD22" s="85"/>
      <c r="AE22" s="85"/>
    </row>
    <row r="23" spans="1:31" ht="56.25" customHeight="1">
      <c r="A23" s="158"/>
      <c r="B23" s="86"/>
      <c r="C23" s="333" t="s">
        <v>298</v>
      </c>
      <c r="D23" s="334"/>
      <c r="E23" s="334"/>
      <c r="F23" s="334"/>
      <c r="G23" s="336"/>
      <c r="H23" s="86"/>
      <c r="J23" s="86"/>
      <c r="K23" s="326"/>
      <c r="L23" s="326"/>
      <c r="M23" s="87"/>
      <c r="O23" s="86"/>
      <c r="P23" s="324" t="s">
        <v>300</v>
      </c>
      <c r="Q23" s="325"/>
      <c r="R23" s="325"/>
      <c r="S23" s="86"/>
      <c r="T23" s="157"/>
      <c r="V23" s="76"/>
      <c r="W23" s="76">
        <f>COUNTIF($K$24:$L$28,"Complet")</f>
        <v>0</v>
      </c>
      <c r="X23" s="76"/>
      <c r="Y23" s="76"/>
      <c r="Z23" s="76"/>
      <c r="AA23" s="85"/>
      <c r="AB23" s="85"/>
      <c r="AC23" s="85"/>
      <c r="AD23" s="85"/>
      <c r="AE23" s="85"/>
    </row>
    <row r="24" spans="1:31" ht="31.5" customHeight="1">
      <c r="A24" s="158"/>
      <c r="B24" s="86"/>
      <c r="C24" s="333" t="s">
        <v>299</v>
      </c>
      <c r="D24" s="334"/>
      <c r="E24" s="334"/>
      <c r="F24" s="334"/>
      <c r="G24" s="336"/>
      <c r="H24" s="86"/>
      <c r="J24" s="86"/>
      <c r="K24" s="335" t="str">
        <f>IF((COUNTA(Identification!J14,Identification!O16,Identification!#REF!,Identification!O20,Identification!J28)+COUNTA(Identification!G32,Identification!O32,Identification!AA32,Identification!AJ32,Identification!G34,Identification!O34,Identification!AA34,Identification!AJ34,Identification!G36))&gt;=7,"Complet","Incomplet")</f>
        <v>Incomplet</v>
      </c>
      <c r="L24" s="335"/>
      <c r="M24" s="87"/>
      <c r="O24" s="86"/>
      <c r="P24" s="324"/>
      <c r="Q24" s="325"/>
      <c r="R24" s="325"/>
      <c r="S24" s="86"/>
      <c r="T24" s="157"/>
      <c r="V24" s="76"/>
      <c r="W24" s="76"/>
      <c r="X24" s="76"/>
      <c r="Y24" s="76"/>
      <c r="Z24" s="76"/>
      <c r="AA24" s="85"/>
      <c r="AB24" s="85"/>
      <c r="AC24" s="85"/>
      <c r="AD24" s="85"/>
      <c r="AE24" s="85"/>
    </row>
    <row r="25" spans="1:31" ht="31.5" customHeight="1">
      <c r="A25" s="158"/>
      <c r="B25" s="86"/>
      <c r="C25" s="205">
        <v>0</v>
      </c>
      <c r="D25" s="333" t="str">
        <f>VLOOKUP(C25,RéfN1,2,FALSE)</f>
        <v>Risque structurel de l'unité de soins</v>
      </c>
      <c r="E25" s="334"/>
      <c r="F25" s="334"/>
      <c r="G25" s="334"/>
      <c r="H25" s="86"/>
      <c r="J25" s="86"/>
      <c r="K25" s="335" t="str">
        <f>IF(SUMPRODUCT(('BD'!$D$2:$D$176=C25)*('BD'!$E$2:$E$176=""))=0,"Complet","Incomplet")</f>
        <v>Incomplet</v>
      </c>
      <c r="L25" s="335"/>
      <c r="M25" s="87"/>
      <c r="O25" s="86"/>
      <c r="P25" s="324" t="s">
        <v>301</v>
      </c>
      <c r="Q25" s="325"/>
      <c r="R25" s="325"/>
      <c r="S25" s="86"/>
      <c r="T25" s="157"/>
      <c r="V25" s="76"/>
      <c r="W25" s="76"/>
      <c r="X25" s="76"/>
      <c r="Y25" s="76"/>
      <c r="Z25" s="76"/>
      <c r="AA25" s="85"/>
      <c r="AB25" s="85"/>
      <c r="AC25" s="85"/>
      <c r="AD25" s="85"/>
      <c r="AE25" s="85"/>
    </row>
    <row r="26" spans="1:31" ht="31.5" customHeight="1">
      <c r="A26" s="158"/>
      <c r="B26" s="86"/>
      <c r="C26" s="205">
        <v>1</v>
      </c>
      <c r="D26" s="333" t="str">
        <f>VLOOKUP(C26,RéfN1,2,FALSE)</f>
        <v>Politique de sécurisation de l'unité de soins</v>
      </c>
      <c r="E26" s="334"/>
      <c r="F26" s="334"/>
      <c r="G26" s="334"/>
      <c r="H26" s="86"/>
      <c r="J26" s="86"/>
      <c r="K26" s="335" t="str">
        <f>IF(SUMPRODUCT(('BD'!$D$2:$D$176=C26)*('BD'!$E$2:$E$176=""))=0,"Complet","Incomplet")</f>
        <v>Incomplet</v>
      </c>
      <c r="L26" s="335"/>
      <c r="M26" s="87"/>
      <c r="O26" s="86"/>
      <c r="P26" s="324" t="s">
        <v>302</v>
      </c>
      <c r="Q26" s="325"/>
      <c r="R26" s="325"/>
      <c r="S26" s="86"/>
      <c r="T26" s="157"/>
      <c r="V26" s="76"/>
      <c r="W26" s="76"/>
      <c r="X26" s="76"/>
      <c r="Y26" s="76"/>
      <c r="Z26" s="76"/>
      <c r="AA26" s="85"/>
      <c r="AB26" s="85"/>
      <c r="AC26" s="85"/>
      <c r="AD26" s="85"/>
      <c r="AE26" s="85"/>
    </row>
    <row r="27" spans="1:31" ht="31.5" customHeight="1">
      <c r="A27" s="158"/>
      <c r="B27" s="86"/>
      <c r="C27" s="205">
        <v>2</v>
      </c>
      <c r="D27" s="333" t="str">
        <f>VLOOKUP(C27,RéfN1,2,FALSE)</f>
        <v>Sécurisation de la prise en charge médicamenteuse</v>
      </c>
      <c r="E27" s="334"/>
      <c r="F27" s="334"/>
      <c r="G27" s="334"/>
      <c r="H27" s="86"/>
      <c r="J27" s="86"/>
      <c r="K27" s="335" t="str">
        <f>IF(SUMPRODUCT(('BD'!$D$2:$D$176=C27)*('BD'!$E$2:$E$176=""))=0,"Complet","Incomplet")</f>
        <v>Incomplet</v>
      </c>
      <c r="L27" s="335"/>
      <c r="M27" s="87"/>
      <c r="O27" s="86"/>
      <c r="P27" s="324" t="s">
        <v>283</v>
      </c>
      <c r="Q27" s="325"/>
      <c r="R27" s="325"/>
      <c r="S27" s="86"/>
      <c r="T27" s="157"/>
      <c r="V27" s="88"/>
      <c r="W27" s="88"/>
      <c r="X27" s="88"/>
      <c r="Y27" s="76"/>
      <c r="Z27" s="76"/>
      <c r="AA27" s="85"/>
      <c r="AB27" s="85"/>
      <c r="AC27" s="85"/>
      <c r="AD27" s="85"/>
      <c r="AE27" s="85"/>
    </row>
    <row r="28" spans="1:31" ht="31.5" customHeight="1">
      <c r="A28" s="158"/>
      <c r="B28" s="86"/>
      <c r="C28" s="205">
        <v>3</v>
      </c>
      <c r="D28" s="333" t="str">
        <f>VLOOKUP(C28,RéfN1,2,FALSE)</f>
        <v>Sécurisation du stockage intra-unité</v>
      </c>
      <c r="E28" s="334"/>
      <c r="F28" s="334"/>
      <c r="G28" s="334"/>
      <c r="H28" s="86"/>
      <c r="J28" s="86"/>
      <c r="K28" s="335" t="str">
        <f>IF(SUMPRODUCT(('BD'!$D$2:$D$176=C28)*('BD'!$E$2:$E$176=""))=0,"Complet","Incomplet")</f>
        <v>Incomplet</v>
      </c>
      <c r="L28" s="335"/>
      <c r="M28" s="87"/>
      <c r="O28" s="86"/>
      <c r="P28" s="324"/>
      <c r="Q28" s="325"/>
      <c r="R28" s="325"/>
      <c r="S28" s="86"/>
      <c r="T28" s="157"/>
      <c r="V28" s="88"/>
      <c r="W28" s="88"/>
      <c r="X28" s="88"/>
      <c r="Y28" s="76"/>
      <c r="Z28" s="76"/>
      <c r="AA28" s="85"/>
      <c r="AB28" s="85"/>
      <c r="AC28" s="85"/>
      <c r="AD28" s="85"/>
      <c r="AE28" s="85"/>
    </row>
    <row r="29" spans="1:31" ht="15">
      <c r="A29" s="158"/>
      <c r="B29" s="86"/>
      <c r="C29" s="86"/>
      <c r="D29" s="89"/>
      <c r="E29" s="89"/>
      <c r="F29" s="89"/>
      <c r="G29" s="89"/>
      <c r="H29" s="86"/>
      <c r="J29" s="86"/>
      <c r="K29" s="86"/>
      <c r="L29" s="86"/>
      <c r="M29" s="87"/>
      <c r="O29" s="86"/>
      <c r="P29" s="89"/>
      <c r="Q29" s="89"/>
      <c r="R29" s="89"/>
      <c r="S29" s="86"/>
      <c r="T29" s="157"/>
      <c r="V29" s="76"/>
      <c r="W29" s="76"/>
      <c r="X29" s="76"/>
      <c r="Y29" s="76"/>
      <c r="Z29" s="76"/>
      <c r="AA29" s="85"/>
      <c r="AB29" s="85"/>
      <c r="AC29" s="85"/>
      <c r="AD29" s="85"/>
      <c r="AE29" s="85"/>
    </row>
    <row r="30" spans="1:31" ht="15">
      <c r="A30" s="159"/>
      <c r="B30" s="160"/>
      <c r="C30" s="160"/>
      <c r="D30" s="160"/>
      <c r="E30" s="160"/>
      <c r="F30" s="160"/>
      <c r="G30" s="160"/>
      <c r="H30" s="160"/>
      <c r="I30" s="160"/>
      <c r="J30" s="160"/>
      <c r="K30" s="160"/>
      <c r="L30" s="160"/>
      <c r="M30" s="160"/>
      <c r="N30" s="160"/>
      <c r="O30" s="160"/>
      <c r="P30" s="160"/>
      <c r="Q30" s="161"/>
      <c r="R30" s="161"/>
      <c r="S30" s="160"/>
      <c r="T30" s="162"/>
      <c r="V30" s="76"/>
      <c r="W30" s="76"/>
      <c r="X30" s="76"/>
      <c r="Y30" s="76"/>
      <c r="Z30" s="76"/>
      <c r="AA30" s="76"/>
      <c r="AB30" s="76"/>
      <c r="AC30" s="76"/>
      <c r="AD30" s="76"/>
      <c r="AE30" s="76"/>
    </row>
    <row r="31" spans="13:18" ht="15" hidden="1">
      <c r="M31" s="90"/>
      <c r="P31" s="337"/>
      <c r="Q31" s="337"/>
      <c r="R31" s="91"/>
    </row>
    <row r="32" spans="16:18" s="90" customFormat="1" ht="15" hidden="1">
      <c r="P32" s="337"/>
      <c r="Q32" s="337"/>
      <c r="R32" s="91"/>
    </row>
    <row r="33" spans="17:18" ht="15" hidden="1">
      <c r="Q33" s="92"/>
      <c r="R33" s="92"/>
    </row>
    <row r="34" spans="16:18" ht="15" hidden="1">
      <c r="P34" s="92"/>
      <c r="Q34" s="92"/>
      <c r="R34" s="92"/>
    </row>
    <row r="35" spans="17:18" ht="15" hidden="1">
      <c r="Q35" s="92"/>
      <c r="R35" s="92"/>
    </row>
    <row r="36" ht="15" hidden="1"/>
    <row r="37" ht="15" hidden="1"/>
    <row r="38" ht="15" hidden="1"/>
    <row r="39" ht="15" hidden="1"/>
    <row r="40" ht="15" hidden="1"/>
    <row r="41" ht="15" hidden="1">
      <c r="M41" s="90"/>
    </row>
    <row r="42" s="90" customFormat="1" ht="15" hidden="1"/>
    <row r="43" ht="15" hidden="1"/>
    <row r="44" ht="15" hidden="1"/>
    <row r="45" ht="15" hidden="1"/>
    <row r="46" ht="15" hidden="1"/>
    <row r="47" ht="15" hidden="1"/>
    <row r="48" ht="15" hidden="1"/>
    <row r="49" ht="15" hidden="1"/>
    <row r="50" ht="15" hidden="1"/>
    <row r="51" ht="15" hidden="1">
      <c r="M51" s="90"/>
    </row>
    <row r="52" s="90" customFormat="1" ht="15" hidden="1"/>
    <row r="53" ht="15" hidden="1"/>
    <row r="54" ht="15" hidden="1"/>
    <row r="55" ht="15" hidden="1"/>
    <row r="56" ht="15" hidden="1"/>
    <row r="57" ht="15" hidden="1"/>
    <row r="58" ht="15" hidden="1"/>
    <row r="59" ht="15" hidden="1"/>
    <row r="60" ht="15" hidden="1"/>
    <row r="61" ht="15" hidden="1">
      <c r="M61" s="90"/>
    </row>
    <row r="62" s="90" customFormat="1" ht="15" hidden="1"/>
    <row r="63" ht="15" hidden="1"/>
    <row r="64" ht="15" hidden="1"/>
    <row r="65" ht="15" hidden="1"/>
    <row r="66" ht="15" hidden="1"/>
    <row r="67" ht="15" hidden="1"/>
    <row r="68" ht="15" hidden="1"/>
    <row r="69" ht="15" hidden="1"/>
    <row r="70" ht="15" hidden="1"/>
    <row r="71" ht="15" hidden="1">
      <c r="M71" s="90"/>
    </row>
    <row r="72" s="90" customFormat="1" ht="15" hidden="1"/>
    <row r="73" ht="15" hidden="1"/>
    <row r="74" ht="15" hidden="1"/>
    <row r="75" ht="15" hidden="1"/>
    <row r="76" ht="15" hidden="1"/>
    <row r="77" ht="15" hidden="1"/>
    <row r="78" ht="15" hidden="1"/>
    <row r="79" ht="15" hidden="1"/>
    <row r="80" ht="15" hidden="1"/>
    <row r="81" ht="15" hidden="1">
      <c r="M81" s="90"/>
    </row>
    <row r="82" s="90" customFormat="1" ht="15" hidden="1"/>
    <row r="92" s="90" customFormat="1" ht="15"/>
  </sheetData>
  <sheetProtection/>
  <mergeCells count="25">
    <mergeCell ref="P31:Q32"/>
    <mergeCell ref="D25:G25"/>
    <mergeCell ref="K25:L25"/>
    <mergeCell ref="P25:R25"/>
    <mergeCell ref="P26:R26"/>
    <mergeCell ref="D27:G27"/>
    <mergeCell ref="K27:L27"/>
    <mergeCell ref="D28:G28"/>
    <mergeCell ref="K28:L28"/>
    <mergeCell ref="P28:R28"/>
    <mergeCell ref="AD20:AE20"/>
    <mergeCell ref="D26:G26"/>
    <mergeCell ref="K26:L26"/>
    <mergeCell ref="K24:L24"/>
    <mergeCell ref="AB20:AC20"/>
    <mergeCell ref="C23:G23"/>
    <mergeCell ref="C24:G24"/>
    <mergeCell ref="P27:R27"/>
    <mergeCell ref="P24:R24"/>
    <mergeCell ref="P23:R23"/>
    <mergeCell ref="K23:L23"/>
    <mergeCell ref="D14:S14"/>
    <mergeCell ref="M15:P15"/>
    <mergeCell ref="D17:K17"/>
    <mergeCell ref="P20:S20"/>
  </mergeCells>
  <conditionalFormatting sqref="K23:L28">
    <cfRule type="cellIs" priority="3" dxfId="222" operator="equal" stopIfTrue="1">
      <formula>"Validé"</formula>
    </cfRule>
    <cfRule type="cellIs" priority="4" dxfId="222" operator="equal" stopIfTrue="1">
      <formula>"Complet"</formula>
    </cfRule>
  </conditionalFormatting>
  <dataValidations count="1">
    <dataValidation type="list" allowBlank="1" showInputMessage="1" showErrorMessage="1" sqref="C25 C26 C27 C28">
      <formula1>OFFSET(RéfN1,,,,1)</formula1>
    </dataValidation>
  </dataValidations>
  <hyperlinks>
    <hyperlink ref="D25:G25" location="'0 - Risque'!Impression_des_titres" display="'0 - Risque'!Impression_des_titres"/>
    <hyperlink ref="P23:R23" location="Scores!A1" display="Scores"/>
    <hyperlink ref="P25:R25" location="Résultats!A1" display="Résultats"/>
    <hyperlink ref="P26:R26" location="Cartographie!A1" display="Cartographie"/>
    <hyperlink ref="D26:G28" location="'0 - Risque'!Impression_des_titres" display="0 - Risque"/>
    <hyperlink ref="C23:G23" location="'Mode d''emploi'!A1" display="Mode d'emploi"/>
    <hyperlink ref="C24:G24" location="Identification!A1" display="Identification"/>
    <hyperlink ref="D26:G26" location="'1 - Politique'!Impression_des_titres" display="'1 - Politique'!Impression_des_titres"/>
    <hyperlink ref="D27:G27" location="'2 - Prise en Charge'!Impression_des_titres" display="'2 - Prise en Charge'!Impression_des_titres"/>
    <hyperlink ref="D28:G28" location="'3 - Stockage'!Impression_des_titres" display="'3 - Stockage'!Impression_des_titres"/>
    <hyperlink ref="P27:R27" location="'Mode d''emploi plan d''action'!A1" display="Plan d'actions"/>
  </hyperlinks>
  <printOptions/>
  <pageMargins left="0.2362204724409449" right="0.2362204724409449" top="0.1968503937007874" bottom="0.1968503937007874" header="0.31496062992125984" footer="0.31496062992125984"/>
  <pageSetup fitToHeight="0" fitToWidth="1" horizontalDpi="300" verticalDpi="300" orientation="landscape" paperSize="9" scale="77" r:id="rId2"/>
  <headerFooter differentFirst="1" alignWithMargins="0">
    <oddHeader>&amp;LANAP&amp;RInter Diag Médicaments V2</oddHeader>
    <oddFooter>&amp;R&amp;P / &amp;N</oddFooter>
  </headerFooter>
  <drawing r:id="rId1"/>
</worksheet>
</file>

<file path=xl/worksheets/sheet10.xml><?xml version="1.0" encoding="utf-8"?>
<worksheet xmlns="http://schemas.openxmlformats.org/spreadsheetml/2006/main" xmlns:r="http://schemas.openxmlformats.org/officeDocument/2006/relationships">
  <sheetPr codeName="Feuil10">
    <tabColor indexed="20"/>
    <pageSetUpPr fitToPage="1"/>
  </sheetPr>
  <dimension ref="A1:DI110"/>
  <sheetViews>
    <sheetView showGridLines="0" showRowColHeaders="0" zoomScale="70" zoomScaleNormal="70" zoomScalePageLayoutView="0" workbookViewId="0" topLeftCell="A1">
      <selection activeCell="C2" sqref="C2:AS3"/>
    </sheetView>
  </sheetViews>
  <sheetFormatPr defaultColWidth="2.33203125" defaultRowHeight="11.25" customHeight="1"/>
  <cols>
    <col min="1" max="22" width="2.33203125" style="13" customWidth="1"/>
    <col min="23" max="23" width="2.5" style="13" bestFit="1" customWidth="1"/>
    <col min="24" max="32" width="2.33203125" style="13" customWidth="1"/>
    <col min="33" max="33" width="2.5" style="13" bestFit="1" customWidth="1"/>
    <col min="34" max="34" width="2.16015625" style="13" customWidth="1"/>
    <col min="35" max="43" width="2.33203125" style="13" customWidth="1"/>
    <col min="44" max="44" width="2.5" style="13" bestFit="1" customWidth="1"/>
    <col min="45" max="53" width="2.33203125" style="13" customWidth="1"/>
    <col min="54" max="54" width="2.5" style="13" bestFit="1" customWidth="1"/>
    <col min="55" max="64" width="2.33203125" style="13" customWidth="1"/>
    <col min="65" max="65" width="2.5" style="13" bestFit="1" customWidth="1"/>
    <col min="66" max="16384" width="2.33203125" style="13" customWidth="1"/>
  </cols>
  <sheetData>
    <row r="1" spans="2:47" ht="84.75" customHeight="1">
      <c r="B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row>
    <row r="2" spans="1:81" ht="45.75" customHeight="1">
      <c r="A2" s="174"/>
      <c r="B2" s="127"/>
      <c r="C2" s="398" t="s">
        <v>73</v>
      </c>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127"/>
      <c r="AU2" s="127"/>
      <c r="AV2" s="388">
        <f>Identification!J14</f>
        <v>0</v>
      </c>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c r="BY2" s="388"/>
      <c r="BZ2" s="388"/>
      <c r="CA2" s="388"/>
      <c r="CB2" s="388"/>
      <c r="CC2" s="388"/>
    </row>
    <row r="3" spans="3:83" s="15" customFormat="1" ht="29.25" customHeight="1">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V3" s="395">
        <f>Identification!J28</f>
        <v>0</v>
      </c>
      <c r="AW3" s="395"/>
      <c r="AX3" s="395"/>
      <c r="AY3" s="395"/>
      <c r="AZ3" s="395"/>
      <c r="BA3" s="395"/>
      <c r="BB3" s="395"/>
      <c r="BC3" s="395"/>
      <c r="BD3" s="395"/>
      <c r="BE3" s="395"/>
      <c r="BF3" s="395"/>
      <c r="BG3" s="395"/>
      <c r="BH3" s="395"/>
      <c r="BI3" s="395"/>
      <c r="BJ3" s="395"/>
      <c r="BK3" s="395"/>
      <c r="BL3" s="395"/>
      <c r="BM3" s="395"/>
      <c r="BN3" s="395"/>
      <c r="BO3" s="395"/>
      <c r="BP3" s="395"/>
      <c r="BQ3" s="395"/>
      <c r="BR3" s="395"/>
      <c r="BS3" s="395"/>
      <c r="BT3" s="395"/>
      <c r="BU3" s="395"/>
      <c r="BV3" s="395"/>
      <c r="BW3" s="395"/>
      <c r="BX3" s="395"/>
      <c r="BY3" s="395"/>
      <c r="BZ3" s="395"/>
      <c r="CA3" s="395"/>
      <c r="CB3" s="395"/>
      <c r="CC3" s="395"/>
      <c r="CD3" s="33"/>
      <c r="CE3" s="33"/>
    </row>
    <row r="4" spans="11:83" s="129" customFormat="1" ht="57" customHeight="1">
      <c r="K4" s="130" t="s">
        <v>371</v>
      </c>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P4" s="132"/>
      <c r="BQ4" s="132"/>
      <c r="BR4" s="132"/>
      <c r="BS4" s="132"/>
      <c r="BT4" s="132"/>
      <c r="BU4" s="132"/>
      <c r="BV4" s="132"/>
      <c r="BW4" s="132"/>
      <c r="BX4" s="132"/>
      <c r="BY4" s="132"/>
      <c r="BZ4" s="132"/>
      <c r="CA4" s="132"/>
      <c r="CB4" s="132"/>
      <c r="CC4" s="132"/>
      <c r="CD4" s="132"/>
      <c r="CE4" s="132"/>
    </row>
    <row r="5" spans="4:83" s="15" customFormat="1" ht="11.25" customHeight="1">
      <c r="D5" s="13"/>
      <c r="E5" s="28"/>
      <c r="J5" s="13"/>
      <c r="K5" s="13"/>
      <c r="L5" s="13"/>
      <c r="M5" s="13"/>
      <c r="N5" s="13"/>
      <c r="O5" s="13"/>
      <c r="P5" s="13"/>
      <c r="Q5" s="13"/>
      <c r="R5" s="13"/>
      <c r="S5" s="13"/>
      <c r="T5" s="16"/>
      <c r="U5" s="16"/>
      <c r="V5" s="16"/>
      <c r="W5" s="16"/>
      <c r="X5" s="16"/>
      <c r="Y5" s="13"/>
      <c r="Z5" s="13"/>
      <c r="AA5" s="13"/>
      <c r="AB5" s="13"/>
      <c r="AC5" s="13"/>
      <c r="AD5" s="13"/>
      <c r="AE5" s="13"/>
      <c r="BP5" s="33"/>
      <c r="BQ5" s="33"/>
      <c r="BR5" s="33"/>
      <c r="BS5" s="33"/>
      <c r="BT5" s="33"/>
      <c r="BU5" s="33"/>
      <c r="BV5" s="33"/>
      <c r="BW5" s="33"/>
      <c r="BX5" s="33"/>
      <c r="BY5" s="33"/>
      <c r="BZ5" s="33"/>
      <c r="CA5" s="33"/>
      <c r="CB5" s="33"/>
      <c r="CC5" s="33"/>
      <c r="CD5" s="33"/>
      <c r="CE5" s="33"/>
    </row>
    <row r="6" spans="5:83" ht="11.25" customHeight="1">
      <c r="E6" s="28"/>
      <c r="K6" s="16"/>
      <c r="L6" s="16"/>
      <c r="M6" s="16"/>
      <c r="N6" s="16"/>
      <c r="O6" s="16"/>
      <c r="P6" s="16"/>
      <c r="Q6" s="17"/>
      <c r="R6" s="16"/>
      <c r="S6" s="16"/>
      <c r="T6" s="17"/>
      <c r="U6" s="17"/>
      <c r="V6" s="17"/>
      <c r="W6" s="17"/>
      <c r="X6" s="17"/>
      <c r="Y6" s="17"/>
      <c r="Z6" s="17"/>
      <c r="AA6" s="17"/>
      <c r="AB6" s="17"/>
      <c r="AC6" s="17"/>
      <c r="AD6" s="17"/>
      <c r="BP6" s="33"/>
      <c r="BQ6" s="33"/>
      <c r="BR6" s="33"/>
      <c r="BS6" s="33"/>
      <c r="BT6" s="33"/>
      <c r="BU6" s="33"/>
      <c r="BV6" s="33"/>
      <c r="BW6" s="33"/>
      <c r="BX6" s="33"/>
      <c r="BY6" s="33"/>
      <c r="BZ6" s="33"/>
      <c r="CA6" s="33"/>
      <c r="CB6" s="33"/>
      <c r="CC6" s="33"/>
      <c r="CD6" s="33"/>
      <c r="CE6" s="33"/>
    </row>
    <row r="7" spans="5:83" ht="11.25" customHeight="1">
      <c r="E7" s="28"/>
      <c r="K7" s="16"/>
      <c r="L7" s="16"/>
      <c r="M7" s="16"/>
      <c r="N7" s="16"/>
      <c r="O7" s="16"/>
      <c r="P7" s="16"/>
      <c r="Q7" s="17"/>
      <c r="R7" s="16"/>
      <c r="S7" s="16"/>
      <c r="T7" s="17"/>
      <c r="U7" s="17"/>
      <c r="V7" s="17"/>
      <c r="W7" s="17"/>
      <c r="X7" s="17"/>
      <c r="Y7" s="17"/>
      <c r="Z7" s="17"/>
      <c r="AA7" s="17"/>
      <c r="AB7" s="17"/>
      <c r="AC7" s="17"/>
      <c r="AD7" s="17"/>
      <c r="AE7" s="17"/>
      <c r="BP7" s="32"/>
      <c r="BQ7" s="32"/>
      <c r="BR7" s="32"/>
      <c r="BS7" s="32"/>
      <c r="BT7" s="32"/>
      <c r="BU7" s="32"/>
      <c r="BV7" s="32"/>
      <c r="BW7" s="32"/>
      <c r="BX7" s="32"/>
      <c r="BY7" s="32"/>
      <c r="BZ7" s="32"/>
      <c r="CA7" s="32"/>
      <c r="CB7" s="32"/>
      <c r="CC7" s="32"/>
      <c r="CD7" s="32"/>
      <c r="CE7" s="32"/>
    </row>
    <row r="8" spans="5:83" ht="11.25" customHeight="1">
      <c r="E8" s="28"/>
      <c r="J8" s="18"/>
      <c r="K8" s="18"/>
      <c r="L8" s="405" t="s">
        <v>372</v>
      </c>
      <c r="M8" s="405"/>
      <c r="N8" s="405"/>
      <c r="O8" s="405"/>
      <c r="P8" s="405"/>
      <c r="Q8" s="405"/>
      <c r="R8" s="405"/>
      <c r="S8" s="405"/>
      <c r="T8" s="405"/>
      <c r="U8" s="405"/>
      <c r="V8" s="405"/>
      <c r="W8" s="405"/>
      <c r="X8" s="405"/>
      <c r="Y8" s="405"/>
      <c r="Z8" s="405"/>
      <c r="AA8" s="405"/>
      <c r="AB8" s="405"/>
      <c r="AC8" s="17"/>
      <c r="AD8" s="17"/>
      <c r="AE8" s="17"/>
      <c r="BE8" s="19"/>
      <c r="BF8" s="19"/>
      <c r="BG8" s="19"/>
      <c r="BH8" s="19"/>
      <c r="BI8" s="19"/>
      <c r="BJ8" s="19"/>
      <c r="BK8" s="19"/>
      <c r="BL8" s="19"/>
      <c r="BM8" s="19"/>
      <c r="BN8" s="19"/>
      <c r="BO8" s="19"/>
      <c r="BP8" s="32"/>
      <c r="BQ8" s="32"/>
      <c r="BR8" s="32"/>
      <c r="BS8" s="32"/>
      <c r="BT8" s="32"/>
      <c r="BU8" s="32"/>
      <c r="BV8" s="32"/>
      <c r="BW8" s="32"/>
      <c r="BX8" s="32"/>
      <c r="BY8" s="32"/>
      <c r="BZ8" s="32"/>
      <c r="CA8" s="32"/>
      <c r="CB8" s="32"/>
      <c r="CC8" s="32"/>
      <c r="CD8" s="32"/>
      <c r="CE8" s="32"/>
    </row>
    <row r="9" spans="5:83" ht="11.25" customHeight="1">
      <c r="E9" s="28"/>
      <c r="K9" s="17"/>
      <c r="L9" s="405"/>
      <c r="M9" s="405"/>
      <c r="N9" s="405"/>
      <c r="O9" s="405"/>
      <c r="P9" s="405"/>
      <c r="Q9" s="405"/>
      <c r="R9" s="405"/>
      <c r="S9" s="405"/>
      <c r="T9" s="405"/>
      <c r="U9" s="405"/>
      <c r="V9" s="405"/>
      <c r="W9" s="405"/>
      <c r="X9" s="405"/>
      <c r="Y9" s="405"/>
      <c r="Z9" s="405"/>
      <c r="AA9" s="405"/>
      <c r="AB9" s="405"/>
      <c r="AC9" s="17"/>
      <c r="AD9" s="17"/>
      <c r="AE9" s="17"/>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row>
    <row r="10" spans="5:64" ht="11.25" customHeight="1">
      <c r="E10" s="28"/>
      <c r="K10" s="17"/>
      <c r="L10" s="17"/>
      <c r="M10" s="399" t="s">
        <v>355</v>
      </c>
      <c r="N10" s="400"/>
      <c r="O10" s="400"/>
      <c r="P10" s="400"/>
      <c r="Q10" s="401"/>
      <c r="R10" s="409" t="s">
        <v>356</v>
      </c>
      <c r="S10" s="410"/>
      <c r="T10" s="410"/>
      <c r="U10" s="410"/>
      <c r="V10" s="411"/>
      <c r="W10" s="415" t="s">
        <v>370</v>
      </c>
      <c r="X10" s="416"/>
      <c r="Y10" s="416"/>
      <c r="Z10" s="416"/>
      <c r="AA10" s="417"/>
      <c r="AB10" s="17"/>
      <c r="AC10" s="17"/>
      <c r="AD10" s="17"/>
      <c r="AE10" s="17"/>
      <c r="BK10" s="17"/>
      <c r="BL10" s="17"/>
    </row>
    <row r="11" spans="5:64" ht="11.25" customHeight="1">
      <c r="E11" s="28"/>
      <c r="J11" s="18"/>
      <c r="K11" s="18"/>
      <c r="L11" s="17"/>
      <c r="M11" s="402"/>
      <c r="N11" s="403"/>
      <c r="O11" s="403"/>
      <c r="P11" s="403"/>
      <c r="Q11" s="404"/>
      <c r="R11" s="412"/>
      <c r="S11" s="413"/>
      <c r="T11" s="413"/>
      <c r="U11" s="413"/>
      <c r="V11" s="414"/>
      <c r="W11" s="418"/>
      <c r="X11" s="419"/>
      <c r="Y11" s="419"/>
      <c r="Z11" s="419"/>
      <c r="AA11" s="420"/>
      <c r="AB11" s="17"/>
      <c r="AC11" s="17"/>
      <c r="AD11" s="17"/>
      <c r="AE11" s="17"/>
      <c r="BK11" s="17"/>
      <c r="BL11" s="17"/>
    </row>
    <row r="12" spans="5:69" ht="11.25" customHeight="1">
      <c r="E12" s="28"/>
      <c r="J12" s="16"/>
      <c r="K12" s="16"/>
      <c r="L12" s="17"/>
      <c r="M12" s="421">
        <v>0</v>
      </c>
      <c r="N12" s="421"/>
      <c r="O12" s="17"/>
      <c r="P12" s="17"/>
      <c r="Q12" s="17"/>
      <c r="R12" s="421">
        <v>0.33</v>
      </c>
      <c r="S12" s="421"/>
      <c r="T12" s="17"/>
      <c r="U12" s="17"/>
      <c r="V12" s="17"/>
      <c r="W12" s="421">
        <v>0.66</v>
      </c>
      <c r="X12" s="421"/>
      <c r="Y12" s="17"/>
      <c r="Z12" s="17"/>
      <c r="AA12" s="17"/>
      <c r="AB12" s="421">
        <v>1</v>
      </c>
      <c r="AC12" s="421"/>
      <c r="AD12" s="421"/>
      <c r="AE12" s="17"/>
      <c r="BK12" s="17"/>
      <c r="BL12" s="17"/>
      <c r="BM12" s="17"/>
      <c r="BN12" s="17"/>
      <c r="BO12" s="17"/>
      <c r="BP12" s="17"/>
      <c r="BQ12" s="17"/>
    </row>
    <row r="13" spans="5:64" ht="11.25" customHeight="1">
      <c r="E13" s="28"/>
      <c r="J13" s="16"/>
      <c r="K13" s="16"/>
      <c r="L13" s="16"/>
      <c r="M13" s="16"/>
      <c r="N13" s="16"/>
      <c r="O13" s="16"/>
      <c r="P13" s="16"/>
      <c r="Q13" s="16"/>
      <c r="R13" s="16"/>
      <c r="S13" s="16"/>
      <c r="T13" s="17"/>
      <c r="U13" s="17"/>
      <c r="V13" s="17"/>
      <c r="W13" s="17"/>
      <c r="X13" s="17"/>
      <c r="Y13" s="17"/>
      <c r="Z13" s="17"/>
      <c r="AA13" s="17"/>
      <c r="AB13" s="17"/>
      <c r="AC13" s="17"/>
      <c r="AD13" s="17"/>
      <c r="AE13" s="17"/>
      <c r="BK13" s="20"/>
      <c r="BL13" s="20"/>
    </row>
    <row r="14" spans="5:64" ht="11.25" customHeight="1">
      <c r="E14" s="28"/>
      <c r="BK14" s="20"/>
      <c r="BL14" s="20"/>
    </row>
    <row r="15" spans="5:65" ht="11.25" customHeight="1">
      <c r="E15" s="28"/>
      <c r="AX15" s="21"/>
      <c r="AY15" s="21"/>
      <c r="AZ15" s="21"/>
      <c r="BA15" s="21"/>
      <c r="BB15" s="21"/>
      <c r="BC15" s="21"/>
      <c r="BD15" s="21"/>
      <c r="BE15" s="21"/>
      <c r="BH15" s="21"/>
      <c r="BI15" s="21"/>
      <c r="BJ15" s="21"/>
      <c r="BK15" s="21"/>
      <c r="BL15" s="21"/>
      <c r="BM15" s="21"/>
    </row>
    <row r="16" spans="5:72" ht="11.25" customHeight="1">
      <c r="E16" s="28"/>
      <c r="AF16" s="407" t="str">
        <f>Scores!C16</f>
        <v>Prévention</v>
      </c>
      <c r="AG16" s="407"/>
      <c r="AH16" s="407"/>
      <c r="AI16" s="407"/>
      <c r="AJ16" s="407"/>
      <c r="AK16" s="407"/>
      <c r="AL16" s="407"/>
      <c r="AM16" s="407"/>
      <c r="AN16" s="407"/>
      <c r="AO16" s="407"/>
      <c r="AP16" s="407"/>
      <c r="AQ16" s="407"/>
      <c r="AR16" s="407"/>
      <c r="AS16" s="407"/>
      <c r="AT16" s="407"/>
      <c r="AU16" s="407"/>
      <c r="AV16" s="407"/>
      <c r="AW16" s="407"/>
      <c r="AX16" s="407"/>
      <c r="AY16" s="407"/>
      <c r="BA16" s="407" t="str">
        <f>Scores!C20</f>
        <v>Pilotage</v>
      </c>
      <c r="BB16" s="407"/>
      <c r="BC16" s="407"/>
      <c r="BD16" s="407"/>
      <c r="BE16" s="407"/>
      <c r="BF16" s="407"/>
      <c r="BG16" s="407"/>
      <c r="BH16" s="407"/>
      <c r="BI16" s="407"/>
      <c r="BJ16" s="407"/>
      <c r="BK16" s="407"/>
      <c r="BL16" s="407"/>
      <c r="BM16" s="407"/>
      <c r="BN16" s="407"/>
      <c r="BO16" s="407"/>
      <c r="BP16" s="407"/>
      <c r="BQ16" s="407"/>
      <c r="BR16" s="407"/>
      <c r="BS16" s="407"/>
      <c r="BT16" s="407"/>
    </row>
    <row r="17" spans="5:72" ht="11.25" customHeight="1">
      <c r="E17" s="28"/>
      <c r="AF17" s="407"/>
      <c r="AG17" s="407"/>
      <c r="AH17" s="407"/>
      <c r="AI17" s="407"/>
      <c r="AJ17" s="407"/>
      <c r="AK17" s="407"/>
      <c r="AL17" s="407"/>
      <c r="AM17" s="407"/>
      <c r="AN17" s="407"/>
      <c r="AO17" s="407"/>
      <c r="AP17" s="407"/>
      <c r="AQ17" s="407"/>
      <c r="AR17" s="407"/>
      <c r="AS17" s="407"/>
      <c r="AT17" s="407"/>
      <c r="AU17" s="407"/>
      <c r="AV17" s="407"/>
      <c r="AW17" s="407"/>
      <c r="AX17" s="407"/>
      <c r="AY17" s="407"/>
      <c r="BA17" s="407"/>
      <c r="BB17" s="407"/>
      <c r="BC17" s="407"/>
      <c r="BD17" s="407"/>
      <c r="BE17" s="407"/>
      <c r="BF17" s="407"/>
      <c r="BG17" s="407"/>
      <c r="BH17" s="407"/>
      <c r="BI17" s="407"/>
      <c r="BJ17" s="407"/>
      <c r="BK17" s="407"/>
      <c r="BL17" s="407"/>
      <c r="BM17" s="407"/>
      <c r="BN17" s="407"/>
      <c r="BO17" s="407"/>
      <c r="BP17" s="407"/>
      <c r="BQ17" s="407"/>
      <c r="BR17" s="407"/>
      <c r="BS17" s="407"/>
      <c r="BT17" s="407"/>
    </row>
    <row r="18" spans="5:72" ht="11.25" customHeight="1">
      <c r="E18" s="28"/>
      <c r="AF18" s="407"/>
      <c r="AG18" s="407"/>
      <c r="AH18" s="407"/>
      <c r="AI18" s="407"/>
      <c r="AJ18" s="407"/>
      <c r="AK18" s="407"/>
      <c r="AL18" s="407"/>
      <c r="AM18" s="407"/>
      <c r="AN18" s="407"/>
      <c r="AO18" s="407"/>
      <c r="AP18" s="407"/>
      <c r="AQ18" s="407"/>
      <c r="AR18" s="407"/>
      <c r="AS18" s="407"/>
      <c r="AT18" s="407"/>
      <c r="AU18" s="407"/>
      <c r="AV18" s="407"/>
      <c r="AW18" s="407"/>
      <c r="AX18" s="407"/>
      <c r="AY18" s="407"/>
      <c r="BA18" s="407"/>
      <c r="BB18" s="407"/>
      <c r="BC18" s="407"/>
      <c r="BD18" s="407"/>
      <c r="BE18" s="407"/>
      <c r="BF18" s="407"/>
      <c r="BG18" s="407"/>
      <c r="BH18" s="407"/>
      <c r="BI18" s="407"/>
      <c r="BJ18" s="407"/>
      <c r="BK18" s="407"/>
      <c r="BL18" s="407"/>
      <c r="BM18" s="407"/>
      <c r="BN18" s="407"/>
      <c r="BO18" s="407"/>
      <c r="BP18" s="407"/>
      <c r="BQ18" s="407"/>
      <c r="BR18" s="407"/>
      <c r="BS18" s="407"/>
      <c r="BT18" s="407"/>
    </row>
    <row r="19" spans="5:72" ht="11.25" customHeight="1">
      <c r="E19" s="28"/>
      <c r="U19" s="23"/>
      <c r="V19" s="23"/>
      <c r="W19" s="23"/>
      <c r="X19" s="23"/>
      <c r="Y19" s="23"/>
      <c r="Z19" s="23"/>
      <c r="AA19" s="23"/>
      <c r="AB19" s="23"/>
      <c r="AC19" s="23"/>
      <c r="AD19" s="23"/>
      <c r="AE19" s="23"/>
      <c r="AF19" s="408"/>
      <c r="AG19" s="408"/>
      <c r="AH19" s="408"/>
      <c r="AI19" s="408"/>
      <c r="AJ19" s="408"/>
      <c r="AK19" s="408"/>
      <c r="AL19" s="408"/>
      <c r="AM19" s="408"/>
      <c r="AN19" s="408"/>
      <c r="AO19" s="408"/>
      <c r="AP19" s="408"/>
      <c r="AQ19" s="408"/>
      <c r="AR19" s="408"/>
      <c r="AS19" s="408"/>
      <c r="AT19" s="408"/>
      <c r="AU19" s="408"/>
      <c r="AV19" s="408"/>
      <c r="AW19" s="408"/>
      <c r="AX19" s="408"/>
      <c r="AY19" s="408"/>
      <c r="BA19" s="408"/>
      <c r="BB19" s="408"/>
      <c r="BC19" s="408"/>
      <c r="BD19" s="408"/>
      <c r="BE19" s="408"/>
      <c r="BF19" s="408"/>
      <c r="BG19" s="408"/>
      <c r="BH19" s="408"/>
      <c r="BI19" s="408"/>
      <c r="BJ19" s="408"/>
      <c r="BK19" s="408"/>
      <c r="BL19" s="408"/>
      <c r="BM19" s="408"/>
      <c r="BN19" s="408"/>
      <c r="BO19" s="408"/>
      <c r="BP19" s="408"/>
      <c r="BQ19" s="408"/>
      <c r="BR19" s="408"/>
      <c r="BS19" s="408"/>
      <c r="BT19" s="408"/>
    </row>
    <row r="20" spans="5:69" ht="11.25" customHeight="1" thickBot="1">
      <c r="E20" s="28"/>
      <c r="U20" s="23"/>
      <c r="V20" s="23"/>
      <c r="W20" s="23"/>
      <c r="X20" s="23"/>
      <c r="Y20" s="23"/>
      <c r="Z20" s="23"/>
      <c r="AA20" s="23"/>
      <c r="AB20" s="23"/>
      <c r="AC20" s="23"/>
      <c r="AD20" s="23"/>
      <c r="AE20" s="23"/>
      <c r="AI20" s="20"/>
      <c r="AJ20" s="20"/>
      <c r="AK20" s="20"/>
      <c r="AL20" s="20"/>
      <c r="AM20" s="20"/>
      <c r="AN20" s="20"/>
      <c r="AO20" s="20"/>
      <c r="AP20" s="240"/>
      <c r="AQ20" s="20"/>
      <c r="AR20" s="20"/>
      <c r="AS20" s="20"/>
      <c r="AT20" s="20"/>
      <c r="AU20" s="20"/>
      <c r="AV20" s="20"/>
      <c r="AY20" s="21"/>
      <c r="BC20" s="21"/>
      <c r="BD20" s="20"/>
      <c r="BE20" s="20"/>
      <c r="BF20" s="20"/>
      <c r="BG20" s="20"/>
      <c r="BH20" s="20"/>
      <c r="BI20" s="20"/>
      <c r="BJ20" s="20"/>
      <c r="BK20" s="240"/>
      <c r="BL20" s="20"/>
      <c r="BM20" s="20"/>
      <c r="BN20" s="20"/>
      <c r="BO20" s="20"/>
      <c r="BP20" s="20"/>
      <c r="BQ20" s="20"/>
    </row>
    <row r="21" spans="5:70" ht="11.25" customHeight="1">
      <c r="E21" s="28"/>
      <c r="U21" s="23"/>
      <c r="V21" s="23"/>
      <c r="W21" s="256"/>
      <c r="X21" s="23"/>
      <c r="Y21" s="23"/>
      <c r="Z21" s="23"/>
      <c r="AA21" s="23"/>
      <c r="AB21" s="23"/>
      <c r="AC21" s="23"/>
      <c r="AD21" s="23"/>
      <c r="AE21" s="23"/>
      <c r="AH21" s="215" t="str">
        <f>Scores!H19</f>
        <v>-</v>
      </c>
      <c r="AI21" s="38" t="str">
        <f aca="true" t="shared" si="0" ref="AI21:AW21">AH21</f>
        <v>-</v>
      </c>
      <c r="AJ21" s="38" t="str">
        <f t="shared" si="0"/>
        <v>-</v>
      </c>
      <c r="AK21" s="38" t="str">
        <f t="shared" si="0"/>
        <v>-</v>
      </c>
      <c r="AL21" s="38" t="str">
        <f t="shared" si="0"/>
        <v>-</v>
      </c>
      <c r="AM21" s="38" t="str">
        <f t="shared" si="0"/>
        <v>-</v>
      </c>
      <c r="AN21" s="38" t="str">
        <f t="shared" si="0"/>
        <v>-</v>
      </c>
      <c r="AO21" s="38" t="str">
        <f t="shared" si="0"/>
        <v>-</v>
      </c>
      <c r="AP21" s="38" t="str">
        <f t="shared" si="0"/>
        <v>-</v>
      </c>
      <c r="AQ21" s="38" t="str">
        <f t="shared" si="0"/>
        <v>-</v>
      </c>
      <c r="AR21" s="38" t="str">
        <f t="shared" si="0"/>
        <v>-</v>
      </c>
      <c r="AS21" s="38" t="str">
        <f t="shared" si="0"/>
        <v>-</v>
      </c>
      <c r="AT21" s="38" t="str">
        <f t="shared" si="0"/>
        <v>-</v>
      </c>
      <c r="AU21" s="38" t="str">
        <f t="shared" si="0"/>
        <v>-</v>
      </c>
      <c r="AV21" s="38" t="str">
        <f t="shared" si="0"/>
        <v>-</v>
      </c>
      <c r="AW21" s="34" t="str">
        <f t="shared" si="0"/>
        <v>-</v>
      </c>
      <c r="AY21" s="21"/>
      <c r="BC21" s="215" t="str">
        <f>Scores!H23</f>
        <v>-</v>
      </c>
      <c r="BD21" s="38" t="str">
        <f aca="true" t="shared" si="1" ref="BD21:BR21">BC21</f>
        <v>-</v>
      </c>
      <c r="BE21" s="38" t="str">
        <f t="shared" si="1"/>
        <v>-</v>
      </c>
      <c r="BF21" s="38" t="str">
        <f t="shared" si="1"/>
        <v>-</v>
      </c>
      <c r="BG21" s="38" t="str">
        <f t="shared" si="1"/>
        <v>-</v>
      </c>
      <c r="BH21" s="38" t="str">
        <f t="shared" si="1"/>
        <v>-</v>
      </c>
      <c r="BI21" s="38" t="str">
        <f t="shared" si="1"/>
        <v>-</v>
      </c>
      <c r="BJ21" s="38" t="str">
        <f t="shared" si="1"/>
        <v>-</v>
      </c>
      <c r="BK21" s="38" t="str">
        <f t="shared" si="1"/>
        <v>-</v>
      </c>
      <c r="BL21" s="38" t="str">
        <f t="shared" si="1"/>
        <v>-</v>
      </c>
      <c r="BM21" s="38" t="str">
        <f t="shared" si="1"/>
        <v>-</v>
      </c>
      <c r="BN21" s="38" t="str">
        <f t="shared" si="1"/>
        <v>-</v>
      </c>
      <c r="BO21" s="38" t="str">
        <f t="shared" si="1"/>
        <v>-</v>
      </c>
      <c r="BP21" s="38" t="str">
        <f t="shared" si="1"/>
        <v>-</v>
      </c>
      <c r="BQ21" s="38" t="str">
        <f t="shared" si="1"/>
        <v>-</v>
      </c>
      <c r="BR21" s="34" t="str">
        <f t="shared" si="1"/>
        <v>-</v>
      </c>
    </row>
    <row r="22" spans="5:70" ht="11.25" customHeight="1">
      <c r="E22" s="28"/>
      <c r="U22" s="23"/>
      <c r="V22" s="23"/>
      <c r="W22" s="23"/>
      <c r="X22" s="23"/>
      <c r="Y22" s="23"/>
      <c r="Z22" s="23"/>
      <c r="AA22" s="23"/>
      <c r="AB22" s="23"/>
      <c r="AC22" s="23"/>
      <c r="AD22" s="23"/>
      <c r="AE22" s="23"/>
      <c r="AH22" s="39" t="str">
        <f>AH21</f>
        <v>-</v>
      </c>
      <c r="AI22" s="406" t="str">
        <f>Scores!C19</f>
        <v>Retour d'expérience</v>
      </c>
      <c r="AJ22" s="406"/>
      <c r="AK22" s="406"/>
      <c r="AL22" s="406"/>
      <c r="AM22" s="406"/>
      <c r="AN22" s="406"/>
      <c r="AO22" s="406"/>
      <c r="AP22" s="406"/>
      <c r="AQ22" s="406"/>
      <c r="AR22" s="406"/>
      <c r="AS22" s="406"/>
      <c r="AT22" s="406"/>
      <c r="AU22" s="406"/>
      <c r="AV22" s="406"/>
      <c r="AW22" s="35" t="str">
        <f>AW21</f>
        <v>-</v>
      </c>
      <c r="AX22" s="21"/>
      <c r="BC22" s="39" t="str">
        <f>BC21</f>
        <v>-</v>
      </c>
      <c r="BD22" s="406" t="str">
        <f>Scores!C23</f>
        <v>Synergie avec la PUI</v>
      </c>
      <c r="BE22" s="406"/>
      <c r="BF22" s="406"/>
      <c r="BG22" s="406"/>
      <c r="BH22" s="406"/>
      <c r="BI22" s="406"/>
      <c r="BJ22" s="406"/>
      <c r="BK22" s="406"/>
      <c r="BL22" s="406"/>
      <c r="BM22" s="406"/>
      <c r="BN22" s="406"/>
      <c r="BO22" s="406"/>
      <c r="BP22" s="406"/>
      <c r="BQ22" s="406"/>
      <c r="BR22" s="35" t="str">
        <f>BR21</f>
        <v>-</v>
      </c>
    </row>
    <row r="23" spans="5:70" ht="11.25" customHeight="1">
      <c r="E23" s="28"/>
      <c r="U23" s="23"/>
      <c r="V23" s="23"/>
      <c r="W23" s="23"/>
      <c r="X23" s="23"/>
      <c r="Y23" s="23"/>
      <c r="Z23" s="23"/>
      <c r="AA23" s="23"/>
      <c r="AB23" s="23"/>
      <c r="AC23" s="23"/>
      <c r="AD23" s="23"/>
      <c r="AE23" s="23"/>
      <c r="AH23" s="39" t="str">
        <f>AH22</f>
        <v>-</v>
      </c>
      <c r="AI23" s="406"/>
      <c r="AJ23" s="406"/>
      <c r="AK23" s="406"/>
      <c r="AL23" s="406"/>
      <c r="AM23" s="406"/>
      <c r="AN23" s="406"/>
      <c r="AO23" s="406"/>
      <c r="AP23" s="406"/>
      <c r="AQ23" s="406"/>
      <c r="AR23" s="406"/>
      <c r="AS23" s="406"/>
      <c r="AT23" s="406"/>
      <c r="AU23" s="406"/>
      <c r="AV23" s="406"/>
      <c r="AW23" s="35" t="str">
        <f>AW22</f>
        <v>-</v>
      </c>
      <c r="BC23" s="39" t="str">
        <f>BC22</f>
        <v>-</v>
      </c>
      <c r="BD23" s="406"/>
      <c r="BE23" s="406"/>
      <c r="BF23" s="406"/>
      <c r="BG23" s="406"/>
      <c r="BH23" s="406"/>
      <c r="BI23" s="406"/>
      <c r="BJ23" s="406"/>
      <c r="BK23" s="406"/>
      <c r="BL23" s="406"/>
      <c r="BM23" s="406"/>
      <c r="BN23" s="406"/>
      <c r="BO23" s="406"/>
      <c r="BP23" s="406"/>
      <c r="BQ23" s="406"/>
      <c r="BR23" s="35" t="str">
        <f>BR22</f>
        <v>-</v>
      </c>
    </row>
    <row r="24" spans="5:70" ht="11.25" customHeight="1">
      <c r="E24" s="28"/>
      <c r="U24" s="23"/>
      <c r="V24" s="23"/>
      <c r="W24" s="23"/>
      <c r="X24" s="23"/>
      <c r="Y24" s="23"/>
      <c r="Z24" s="23"/>
      <c r="AA24" s="23"/>
      <c r="AB24" s="23"/>
      <c r="AC24" s="23"/>
      <c r="AD24" s="23"/>
      <c r="AE24" s="23"/>
      <c r="AH24" s="39" t="str">
        <f>AH23</f>
        <v>-</v>
      </c>
      <c r="AI24" s="406"/>
      <c r="AJ24" s="406"/>
      <c r="AK24" s="406"/>
      <c r="AL24" s="406"/>
      <c r="AM24" s="406"/>
      <c r="AN24" s="406"/>
      <c r="AO24" s="406"/>
      <c r="AP24" s="406"/>
      <c r="AQ24" s="406"/>
      <c r="AR24" s="406"/>
      <c r="AS24" s="406"/>
      <c r="AT24" s="406"/>
      <c r="AU24" s="406"/>
      <c r="AV24" s="406"/>
      <c r="AW24" s="35" t="str">
        <f>AW23</f>
        <v>-</v>
      </c>
      <c r="BC24" s="39" t="str">
        <f>BC23</f>
        <v>-</v>
      </c>
      <c r="BD24" s="406"/>
      <c r="BE24" s="406"/>
      <c r="BF24" s="406"/>
      <c r="BG24" s="406"/>
      <c r="BH24" s="406"/>
      <c r="BI24" s="406"/>
      <c r="BJ24" s="406"/>
      <c r="BK24" s="406"/>
      <c r="BL24" s="406"/>
      <c r="BM24" s="406"/>
      <c r="BN24" s="406"/>
      <c r="BO24" s="406"/>
      <c r="BP24" s="406"/>
      <c r="BQ24" s="406"/>
      <c r="BR24" s="35" t="str">
        <f>BR23</f>
        <v>-</v>
      </c>
    </row>
    <row r="25" spans="5:70" ht="11.25" customHeight="1">
      <c r="E25" s="28"/>
      <c r="U25" s="23"/>
      <c r="V25" s="23"/>
      <c r="W25" s="23"/>
      <c r="X25" s="23"/>
      <c r="Y25" s="23"/>
      <c r="Z25" s="23"/>
      <c r="AA25" s="23"/>
      <c r="AB25" s="23"/>
      <c r="AC25" s="23"/>
      <c r="AD25" s="23"/>
      <c r="AE25" s="23"/>
      <c r="AH25" s="39" t="str">
        <f>AH24</f>
        <v>-</v>
      </c>
      <c r="AI25" s="406"/>
      <c r="AJ25" s="406"/>
      <c r="AK25" s="406"/>
      <c r="AL25" s="406"/>
      <c r="AM25" s="406"/>
      <c r="AN25" s="406"/>
      <c r="AO25" s="406"/>
      <c r="AP25" s="406"/>
      <c r="AQ25" s="406"/>
      <c r="AR25" s="406"/>
      <c r="AS25" s="406"/>
      <c r="AT25" s="406"/>
      <c r="AU25" s="406"/>
      <c r="AV25" s="406"/>
      <c r="AW25" s="35" t="str">
        <f>AW24</f>
        <v>-</v>
      </c>
      <c r="AY25" s="23"/>
      <c r="BC25" s="39" t="str">
        <f>BC24</f>
        <v>-</v>
      </c>
      <c r="BD25" s="406"/>
      <c r="BE25" s="406"/>
      <c r="BF25" s="406"/>
      <c r="BG25" s="406"/>
      <c r="BH25" s="406"/>
      <c r="BI25" s="406"/>
      <c r="BJ25" s="406"/>
      <c r="BK25" s="406"/>
      <c r="BL25" s="406"/>
      <c r="BM25" s="406"/>
      <c r="BN25" s="406"/>
      <c r="BO25" s="406"/>
      <c r="BP25" s="406"/>
      <c r="BQ25" s="406"/>
      <c r="BR25" s="35" t="str">
        <f>BR24</f>
        <v>-</v>
      </c>
    </row>
    <row r="26" spans="5:80" ht="11.25" customHeight="1" thickBot="1">
      <c r="E26" s="28"/>
      <c r="F26" s="17"/>
      <c r="G26" s="422" t="str">
        <f>Scores!C15</f>
        <v>Politique de sécurisation de l'unité de soins</v>
      </c>
      <c r="H26" s="422"/>
      <c r="I26" s="422"/>
      <c r="J26" s="422"/>
      <c r="K26" s="422"/>
      <c r="L26" s="422"/>
      <c r="M26" s="422"/>
      <c r="N26" s="422"/>
      <c r="O26" s="422"/>
      <c r="P26" s="422"/>
      <c r="Q26" s="422"/>
      <c r="R26" s="422"/>
      <c r="S26" s="422"/>
      <c r="T26" s="17"/>
      <c r="U26" s="255"/>
      <c r="V26" s="255"/>
      <c r="W26" s="255"/>
      <c r="X26" s="255"/>
      <c r="Y26" s="23"/>
      <c r="Z26" s="23"/>
      <c r="AA26" s="23"/>
      <c r="AB26" s="23"/>
      <c r="AC26" s="23"/>
      <c r="AD26" s="23"/>
      <c r="AE26" s="23"/>
      <c r="AH26" s="40" t="str">
        <f>AH25</f>
        <v>-</v>
      </c>
      <c r="AI26" s="41" t="str">
        <f aca="true" t="shared" si="2" ref="AI26:AW26">AH26</f>
        <v>-</v>
      </c>
      <c r="AJ26" s="41" t="str">
        <f t="shared" si="2"/>
        <v>-</v>
      </c>
      <c r="AK26" s="41" t="str">
        <f t="shared" si="2"/>
        <v>-</v>
      </c>
      <c r="AL26" s="41" t="str">
        <f t="shared" si="2"/>
        <v>-</v>
      </c>
      <c r="AM26" s="41" t="str">
        <f t="shared" si="2"/>
        <v>-</v>
      </c>
      <c r="AN26" s="41" t="str">
        <f t="shared" si="2"/>
        <v>-</v>
      </c>
      <c r="AO26" s="41" t="str">
        <f t="shared" si="2"/>
        <v>-</v>
      </c>
      <c r="AP26" s="41" t="str">
        <f t="shared" si="2"/>
        <v>-</v>
      </c>
      <c r="AQ26" s="41" t="str">
        <f t="shared" si="2"/>
        <v>-</v>
      </c>
      <c r="AR26" s="41" t="str">
        <f t="shared" si="2"/>
        <v>-</v>
      </c>
      <c r="AS26" s="41" t="str">
        <f t="shared" si="2"/>
        <v>-</v>
      </c>
      <c r="AT26" s="41" t="str">
        <f t="shared" si="2"/>
        <v>-</v>
      </c>
      <c r="AU26" s="41" t="str">
        <f t="shared" si="2"/>
        <v>-</v>
      </c>
      <c r="AV26" s="41" t="str">
        <f t="shared" si="2"/>
        <v>-</v>
      </c>
      <c r="AW26" s="36" t="str">
        <f t="shared" si="2"/>
        <v>-</v>
      </c>
      <c r="AX26" s="17"/>
      <c r="AY26" s="17"/>
      <c r="BC26" s="40" t="str">
        <f>BC25</f>
        <v>-</v>
      </c>
      <c r="BD26" s="41" t="str">
        <f aca="true" t="shared" si="3" ref="BD26:BR26">BC26</f>
        <v>-</v>
      </c>
      <c r="BE26" s="41" t="str">
        <f t="shared" si="3"/>
        <v>-</v>
      </c>
      <c r="BF26" s="41" t="str">
        <f t="shared" si="3"/>
        <v>-</v>
      </c>
      <c r="BG26" s="41" t="str">
        <f t="shared" si="3"/>
        <v>-</v>
      </c>
      <c r="BH26" s="41" t="str">
        <f t="shared" si="3"/>
        <v>-</v>
      </c>
      <c r="BI26" s="41" t="str">
        <f t="shared" si="3"/>
        <v>-</v>
      </c>
      <c r="BJ26" s="41" t="str">
        <f t="shared" si="3"/>
        <v>-</v>
      </c>
      <c r="BK26" s="41" t="str">
        <f t="shared" si="3"/>
        <v>-</v>
      </c>
      <c r="BL26" s="41" t="str">
        <f t="shared" si="3"/>
        <v>-</v>
      </c>
      <c r="BM26" s="41" t="str">
        <f t="shared" si="3"/>
        <v>-</v>
      </c>
      <c r="BN26" s="41" t="str">
        <f t="shared" si="3"/>
        <v>-</v>
      </c>
      <c r="BO26" s="41" t="str">
        <f t="shared" si="3"/>
        <v>-</v>
      </c>
      <c r="BP26" s="41" t="str">
        <f t="shared" si="3"/>
        <v>-</v>
      </c>
      <c r="BQ26" s="41" t="str">
        <f t="shared" si="3"/>
        <v>-</v>
      </c>
      <c r="BR26" s="36" t="str">
        <f t="shared" si="3"/>
        <v>-</v>
      </c>
      <c r="BZ26" s="17"/>
      <c r="CA26" s="17"/>
      <c r="CB26" s="17"/>
    </row>
    <row r="27" spans="5:63" ht="11.25" customHeight="1">
      <c r="E27" s="28"/>
      <c r="F27" s="17"/>
      <c r="G27" s="422"/>
      <c r="H27" s="422"/>
      <c r="I27" s="422"/>
      <c r="J27" s="422"/>
      <c r="K27" s="422"/>
      <c r="L27" s="422"/>
      <c r="M27" s="422"/>
      <c r="N27" s="422"/>
      <c r="O27" s="422"/>
      <c r="P27" s="422"/>
      <c r="Q27" s="422"/>
      <c r="R27" s="422"/>
      <c r="S27" s="422"/>
      <c r="T27" s="17"/>
      <c r="U27" s="255"/>
      <c r="V27" s="255"/>
      <c r="W27" s="255"/>
      <c r="X27" s="255"/>
      <c r="Y27" s="23"/>
      <c r="Z27" s="23"/>
      <c r="AA27" s="23"/>
      <c r="AB27" s="23"/>
      <c r="AC27" s="23"/>
      <c r="AD27" s="23"/>
      <c r="AE27" s="23"/>
      <c r="AP27" s="22"/>
      <c r="BK27" s="22"/>
    </row>
    <row r="28" spans="5:63" ht="11.25" customHeight="1" thickBot="1">
      <c r="E28" s="28"/>
      <c r="F28" s="17"/>
      <c r="G28" s="422"/>
      <c r="H28" s="422"/>
      <c r="I28" s="422"/>
      <c r="J28" s="422"/>
      <c r="K28" s="422"/>
      <c r="L28" s="422"/>
      <c r="M28" s="422"/>
      <c r="N28" s="422"/>
      <c r="O28" s="422"/>
      <c r="P28" s="422"/>
      <c r="Q28" s="422"/>
      <c r="R28" s="422"/>
      <c r="S28" s="422"/>
      <c r="T28" s="17"/>
      <c r="U28" s="255"/>
      <c r="V28" s="255"/>
      <c r="W28" s="255"/>
      <c r="X28" s="255"/>
      <c r="Y28" s="23"/>
      <c r="Z28" s="23"/>
      <c r="AA28" s="23"/>
      <c r="AB28" s="23"/>
      <c r="AC28" s="23"/>
      <c r="AD28" s="23"/>
      <c r="AE28" s="23"/>
      <c r="AP28" s="22"/>
      <c r="AY28" s="20"/>
      <c r="BK28" s="22"/>
    </row>
    <row r="29" spans="5:70" ht="11.25" customHeight="1">
      <c r="E29" s="28"/>
      <c r="F29" s="17"/>
      <c r="G29" s="422"/>
      <c r="H29" s="422"/>
      <c r="I29" s="422"/>
      <c r="J29" s="422"/>
      <c r="K29" s="422"/>
      <c r="L29" s="422"/>
      <c r="M29" s="422"/>
      <c r="N29" s="422"/>
      <c r="O29" s="422"/>
      <c r="P29" s="422"/>
      <c r="Q29" s="422"/>
      <c r="R29" s="422"/>
      <c r="S29" s="422"/>
      <c r="U29" s="23"/>
      <c r="V29" s="23"/>
      <c r="W29" s="23"/>
      <c r="X29" s="255"/>
      <c r="Y29" s="23"/>
      <c r="Z29" s="23"/>
      <c r="AA29" s="23"/>
      <c r="AB29" s="23"/>
      <c r="AC29" s="23"/>
      <c r="AD29" s="23"/>
      <c r="AE29" s="23"/>
      <c r="AH29" s="215" t="str">
        <f>Scores!H18</f>
        <v>-</v>
      </c>
      <c r="AI29" s="38" t="str">
        <f aca="true" t="shared" si="4" ref="AI29:AW29">AH29</f>
        <v>-</v>
      </c>
      <c r="AJ29" s="38" t="str">
        <f t="shared" si="4"/>
        <v>-</v>
      </c>
      <c r="AK29" s="38" t="str">
        <f t="shared" si="4"/>
        <v>-</v>
      </c>
      <c r="AL29" s="38" t="str">
        <f t="shared" si="4"/>
        <v>-</v>
      </c>
      <c r="AM29" s="38" t="str">
        <f t="shared" si="4"/>
        <v>-</v>
      </c>
      <c r="AN29" s="38" t="str">
        <f t="shared" si="4"/>
        <v>-</v>
      </c>
      <c r="AO29" s="38" t="str">
        <f t="shared" si="4"/>
        <v>-</v>
      </c>
      <c r="AP29" s="38" t="str">
        <f t="shared" si="4"/>
        <v>-</v>
      </c>
      <c r="AQ29" s="38" t="str">
        <f t="shared" si="4"/>
        <v>-</v>
      </c>
      <c r="AR29" s="38" t="str">
        <f t="shared" si="4"/>
        <v>-</v>
      </c>
      <c r="AS29" s="38" t="str">
        <f t="shared" si="4"/>
        <v>-</v>
      </c>
      <c r="AT29" s="38" t="str">
        <f t="shared" si="4"/>
        <v>-</v>
      </c>
      <c r="AU29" s="38" t="str">
        <f t="shared" si="4"/>
        <v>-</v>
      </c>
      <c r="AV29" s="38" t="str">
        <f t="shared" si="4"/>
        <v>-</v>
      </c>
      <c r="AW29" s="34" t="str">
        <f t="shared" si="4"/>
        <v>-</v>
      </c>
      <c r="BC29" s="215" t="str">
        <f>Scores!H22</f>
        <v>-</v>
      </c>
      <c r="BD29" s="38" t="str">
        <f aca="true" t="shared" si="5" ref="BD29:BR29">BC29</f>
        <v>-</v>
      </c>
      <c r="BE29" s="38" t="str">
        <f t="shared" si="5"/>
        <v>-</v>
      </c>
      <c r="BF29" s="38" t="str">
        <f t="shared" si="5"/>
        <v>-</v>
      </c>
      <c r="BG29" s="38" t="str">
        <f t="shared" si="5"/>
        <v>-</v>
      </c>
      <c r="BH29" s="38" t="str">
        <f t="shared" si="5"/>
        <v>-</v>
      </c>
      <c r="BI29" s="38" t="str">
        <f t="shared" si="5"/>
        <v>-</v>
      </c>
      <c r="BJ29" s="38" t="str">
        <f t="shared" si="5"/>
        <v>-</v>
      </c>
      <c r="BK29" s="38" t="str">
        <f t="shared" si="5"/>
        <v>-</v>
      </c>
      <c r="BL29" s="38" t="str">
        <f t="shared" si="5"/>
        <v>-</v>
      </c>
      <c r="BM29" s="38" t="str">
        <f t="shared" si="5"/>
        <v>-</v>
      </c>
      <c r="BN29" s="38" t="str">
        <f t="shared" si="5"/>
        <v>-</v>
      </c>
      <c r="BO29" s="38" t="str">
        <f t="shared" si="5"/>
        <v>-</v>
      </c>
      <c r="BP29" s="38" t="str">
        <f t="shared" si="5"/>
        <v>-</v>
      </c>
      <c r="BQ29" s="38" t="str">
        <f t="shared" si="5"/>
        <v>-</v>
      </c>
      <c r="BR29" s="34" t="str">
        <f t="shared" si="5"/>
        <v>-</v>
      </c>
    </row>
    <row r="30" spans="5:70" ht="11.25" customHeight="1">
      <c r="E30" s="28"/>
      <c r="F30" s="17"/>
      <c r="G30" s="422"/>
      <c r="H30" s="422"/>
      <c r="I30" s="422"/>
      <c r="J30" s="422"/>
      <c r="K30" s="422"/>
      <c r="L30" s="422"/>
      <c r="M30" s="422"/>
      <c r="N30" s="422"/>
      <c r="O30" s="422"/>
      <c r="P30" s="422"/>
      <c r="Q30" s="422"/>
      <c r="R30" s="422"/>
      <c r="S30" s="422"/>
      <c r="U30" s="23"/>
      <c r="V30" s="23"/>
      <c r="W30" s="23"/>
      <c r="X30" s="255"/>
      <c r="Y30" s="23"/>
      <c r="Z30" s="23"/>
      <c r="AA30" s="23"/>
      <c r="AB30" s="23"/>
      <c r="AC30" s="23"/>
      <c r="AD30" s="23"/>
      <c r="AE30" s="23"/>
      <c r="AH30" s="39" t="str">
        <f>AH29</f>
        <v>-</v>
      </c>
      <c r="AI30" s="406" t="str">
        <f>Scores!C18</f>
        <v>Information / formation</v>
      </c>
      <c r="AJ30" s="406"/>
      <c r="AK30" s="406"/>
      <c r="AL30" s="406"/>
      <c r="AM30" s="406"/>
      <c r="AN30" s="406"/>
      <c r="AO30" s="406"/>
      <c r="AP30" s="406"/>
      <c r="AQ30" s="406"/>
      <c r="AR30" s="406"/>
      <c r="AS30" s="406"/>
      <c r="AT30" s="406"/>
      <c r="AU30" s="406"/>
      <c r="AV30" s="406"/>
      <c r="AW30" s="35" t="str">
        <f>AW29</f>
        <v>-</v>
      </c>
      <c r="BC30" s="39" t="str">
        <f>BC29</f>
        <v>-</v>
      </c>
      <c r="BD30" s="424" t="str">
        <f>Scores!C22</f>
        <v>Risques liés à l'informatisation du circuit du médicament</v>
      </c>
      <c r="BE30" s="424"/>
      <c r="BF30" s="424"/>
      <c r="BG30" s="424"/>
      <c r="BH30" s="424"/>
      <c r="BI30" s="424"/>
      <c r="BJ30" s="424"/>
      <c r="BK30" s="424"/>
      <c r="BL30" s="424"/>
      <c r="BM30" s="424"/>
      <c r="BN30" s="424"/>
      <c r="BO30" s="424"/>
      <c r="BP30" s="424"/>
      <c r="BQ30" s="424"/>
      <c r="BR30" s="35" t="str">
        <f>BR29</f>
        <v>-</v>
      </c>
    </row>
    <row r="31" spans="5:70" ht="11.25" customHeight="1">
      <c r="E31" s="31"/>
      <c r="F31" s="30"/>
      <c r="G31" s="423"/>
      <c r="H31" s="423"/>
      <c r="I31" s="423"/>
      <c r="J31" s="423"/>
      <c r="K31" s="423"/>
      <c r="L31" s="423"/>
      <c r="M31" s="423"/>
      <c r="N31" s="423"/>
      <c r="O31" s="423"/>
      <c r="P31" s="423"/>
      <c r="Q31" s="423"/>
      <c r="R31" s="423"/>
      <c r="S31" s="423"/>
      <c r="U31" s="23"/>
      <c r="V31" s="23"/>
      <c r="W31" s="23"/>
      <c r="X31" s="255"/>
      <c r="Y31" s="23"/>
      <c r="Z31" s="23"/>
      <c r="AA31" s="23"/>
      <c r="AB31" s="23"/>
      <c r="AC31" s="23"/>
      <c r="AD31" s="23"/>
      <c r="AE31" s="23"/>
      <c r="AH31" s="39" t="str">
        <f>AH30</f>
        <v>-</v>
      </c>
      <c r="AI31" s="406"/>
      <c r="AJ31" s="406"/>
      <c r="AK31" s="406"/>
      <c r="AL31" s="406"/>
      <c r="AM31" s="406"/>
      <c r="AN31" s="406"/>
      <c r="AO31" s="406"/>
      <c r="AP31" s="406"/>
      <c r="AQ31" s="406"/>
      <c r="AR31" s="406"/>
      <c r="AS31" s="406"/>
      <c r="AT31" s="406"/>
      <c r="AU31" s="406"/>
      <c r="AV31" s="406"/>
      <c r="AW31" s="35" t="str">
        <f>AW30</f>
        <v>-</v>
      </c>
      <c r="BC31" s="39" t="str">
        <f>BC30</f>
        <v>-</v>
      </c>
      <c r="BD31" s="424"/>
      <c r="BE31" s="424"/>
      <c r="BF31" s="424"/>
      <c r="BG31" s="424"/>
      <c r="BH31" s="424"/>
      <c r="BI31" s="424"/>
      <c r="BJ31" s="424"/>
      <c r="BK31" s="424"/>
      <c r="BL31" s="424"/>
      <c r="BM31" s="424"/>
      <c r="BN31" s="424"/>
      <c r="BO31" s="424"/>
      <c r="BP31" s="424"/>
      <c r="BQ31" s="424"/>
      <c r="BR31" s="35" t="str">
        <f>BR30</f>
        <v>-</v>
      </c>
    </row>
    <row r="32" spans="5:70" ht="11.25" customHeight="1">
      <c r="E32" s="28"/>
      <c r="F32" s="17"/>
      <c r="G32" s="17"/>
      <c r="X32" s="17"/>
      <c r="AH32" s="39" t="str">
        <f>AH31</f>
        <v>-</v>
      </c>
      <c r="AI32" s="406"/>
      <c r="AJ32" s="406"/>
      <c r="AK32" s="406"/>
      <c r="AL32" s="406"/>
      <c r="AM32" s="406"/>
      <c r="AN32" s="406"/>
      <c r="AO32" s="406"/>
      <c r="AP32" s="406"/>
      <c r="AQ32" s="406"/>
      <c r="AR32" s="406"/>
      <c r="AS32" s="406"/>
      <c r="AT32" s="406"/>
      <c r="AU32" s="406"/>
      <c r="AV32" s="406"/>
      <c r="AW32" s="35" t="str">
        <f>AW31</f>
        <v>-</v>
      </c>
      <c r="BC32" s="39" t="str">
        <f>BC31</f>
        <v>-</v>
      </c>
      <c r="BD32" s="424"/>
      <c r="BE32" s="424"/>
      <c r="BF32" s="424"/>
      <c r="BG32" s="424"/>
      <c r="BH32" s="424"/>
      <c r="BI32" s="424"/>
      <c r="BJ32" s="424"/>
      <c r="BK32" s="424"/>
      <c r="BL32" s="424"/>
      <c r="BM32" s="424"/>
      <c r="BN32" s="424"/>
      <c r="BO32" s="424"/>
      <c r="BP32" s="424"/>
      <c r="BQ32" s="424"/>
      <c r="BR32" s="35" t="str">
        <f>BR31</f>
        <v>-</v>
      </c>
    </row>
    <row r="33" spans="5:70" ht="11.25" customHeight="1">
      <c r="E33" s="28"/>
      <c r="F33" s="17"/>
      <c r="G33" s="17"/>
      <c r="X33" s="17"/>
      <c r="AH33" s="39" t="str">
        <f>AH32</f>
        <v>-</v>
      </c>
      <c r="AI33" s="406"/>
      <c r="AJ33" s="406"/>
      <c r="AK33" s="406"/>
      <c r="AL33" s="406"/>
      <c r="AM33" s="406"/>
      <c r="AN33" s="406"/>
      <c r="AO33" s="406"/>
      <c r="AP33" s="406"/>
      <c r="AQ33" s="406"/>
      <c r="AR33" s="406"/>
      <c r="AS33" s="406"/>
      <c r="AT33" s="406"/>
      <c r="AU33" s="406"/>
      <c r="AV33" s="406"/>
      <c r="AW33" s="35" t="str">
        <f>AW32</f>
        <v>-</v>
      </c>
      <c r="AY33" s="23"/>
      <c r="BC33" s="39" t="str">
        <f>BC32</f>
        <v>-</v>
      </c>
      <c r="BD33" s="424"/>
      <c r="BE33" s="424"/>
      <c r="BF33" s="424"/>
      <c r="BG33" s="424"/>
      <c r="BH33" s="424"/>
      <c r="BI33" s="424"/>
      <c r="BJ33" s="424"/>
      <c r="BK33" s="424"/>
      <c r="BL33" s="424"/>
      <c r="BM33" s="424"/>
      <c r="BN33" s="424"/>
      <c r="BO33" s="424"/>
      <c r="BP33" s="424"/>
      <c r="BQ33" s="424"/>
      <c r="BR33" s="35" t="str">
        <f>BR32</f>
        <v>-</v>
      </c>
    </row>
    <row r="34" spans="5:70" ht="11.25" customHeight="1" thickBot="1">
      <c r="E34" s="28"/>
      <c r="F34" s="17"/>
      <c r="G34" s="17"/>
      <c r="X34" s="17"/>
      <c r="AH34" s="40" t="str">
        <f>AH33</f>
        <v>-</v>
      </c>
      <c r="AI34" s="41" t="str">
        <f aca="true" t="shared" si="6" ref="AI34:AW34">AH34</f>
        <v>-</v>
      </c>
      <c r="AJ34" s="41" t="str">
        <f t="shared" si="6"/>
        <v>-</v>
      </c>
      <c r="AK34" s="41" t="str">
        <f t="shared" si="6"/>
        <v>-</v>
      </c>
      <c r="AL34" s="41" t="str">
        <f t="shared" si="6"/>
        <v>-</v>
      </c>
      <c r="AM34" s="41" t="str">
        <f t="shared" si="6"/>
        <v>-</v>
      </c>
      <c r="AN34" s="41" t="str">
        <f t="shared" si="6"/>
        <v>-</v>
      </c>
      <c r="AO34" s="41" t="str">
        <f t="shared" si="6"/>
        <v>-</v>
      </c>
      <c r="AP34" s="41" t="str">
        <f t="shared" si="6"/>
        <v>-</v>
      </c>
      <c r="AQ34" s="41" t="str">
        <f t="shared" si="6"/>
        <v>-</v>
      </c>
      <c r="AR34" s="41" t="str">
        <f t="shared" si="6"/>
        <v>-</v>
      </c>
      <c r="AS34" s="41" t="str">
        <f t="shared" si="6"/>
        <v>-</v>
      </c>
      <c r="AT34" s="41" t="str">
        <f t="shared" si="6"/>
        <v>-</v>
      </c>
      <c r="AU34" s="41" t="str">
        <f t="shared" si="6"/>
        <v>-</v>
      </c>
      <c r="AV34" s="41" t="str">
        <f t="shared" si="6"/>
        <v>-</v>
      </c>
      <c r="AW34" s="36" t="str">
        <f t="shared" si="6"/>
        <v>-</v>
      </c>
      <c r="BC34" s="40" t="str">
        <f>BC33</f>
        <v>-</v>
      </c>
      <c r="BD34" s="41" t="str">
        <f aca="true" t="shared" si="7" ref="BD34:BR34">BC34</f>
        <v>-</v>
      </c>
      <c r="BE34" s="41" t="str">
        <f t="shared" si="7"/>
        <v>-</v>
      </c>
      <c r="BF34" s="41" t="str">
        <f t="shared" si="7"/>
        <v>-</v>
      </c>
      <c r="BG34" s="41" t="str">
        <f t="shared" si="7"/>
        <v>-</v>
      </c>
      <c r="BH34" s="41" t="str">
        <f t="shared" si="7"/>
        <v>-</v>
      </c>
      <c r="BI34" s="41" t="str">
        <f t="shared" si="7"/>
        <v>-</v>
      </c>
      <c r="BJ34" s="41" t="str">
        <f t="shared" si="7"/>
        <v>-</v>
      </c>
      <c r="BK34" s="41" t="str">
        <f t="shared" si="7"/>
        <v>-</v>
      </c>
      <c r="BL34" s="41" t="str">
        <f t="shared" si="7"/>
        <v>-</v>
      </c>
      <c r="BM34" s="41" t="str">
        <f t="shared" si="7"/>
        <v>-</v>
      </c>
      <c r="BN34" s="41" t="str">
        <f t="shared" si="7"/>
        <v>-</v>
      </c>
      <c r="BO34" s="41" t="str">
        <f t="shared" si="7"/>
        <v>-</v>
      </c>
      <c r="BP34" s="41" t="str">
        <f t="shared" si="7"/>
        <v>-</v>
      </c>
      <c r="BQ34" s="41" t="str">
        <f t="shared" si="7"/>
        <v>-</v>
      </c>
      <c r="BR34" s="36" t="str">
        <f t="shared" si="7"/>
        <v>-</v>
      </c>
    </row>
    <row r="35" spans="5:63" ht="11.25" customHeight="1">
      <c r="E35" s="28"/>
      <c r="F35" s="17"/>
      <c r="G35" s="17"/>
      <c r="H35" s="17"/>
      <c r="I35" s="17"/>
      <c r="J35" s="17"/>
      <c r="K35" s="17"/>
      <c r="L35" s="17"/>
      <c r="M35" s="17"/>
      <c r="N35" s="17"/>
      <c r="O35" s="17"/>
      <c r="P35" s="17"/>
      <c r="Q35" s="17"/>
      <c r="R35" s="17"/>
      <c r="S35" s="17"/>
      <c r="T35" s="17"/>
      <c r="U35" s="17"/>
      <c r="V35" s="17"/>
      <c r="W35" s="17"/>
      <c r="X35" s="17"/>
      <c r="AP35" s="22"/>
      <c r="BK35" s="22"/>
    </row>
    <row r="36" spans="5:63" ht="11.25" customHeight="1" thickBot="1">
      <c r="E36" s="28"/>
      <c r="F36" s="17"/>
      <c r="G36" s="17"/>
      <c r="H36" s="17"/>
      <c r="I36" s="17"/>
      <c r="J36" s="17"/>
      <c r="K36" s="17"/>
      <c r="L36" s="17"/>
      <c r="M36" s="17"/>
      <c r="N36" s="17"/>
      <c r="O36" s="17"/>
      <c r="P36" s="17"/>
      <c r="Q36" s="17"/>
      <c r="R36" s="17"/>
      <c r="S36" s="17"/>
      <c r="T36" s="17"/>
      <c r="U36" s="17"/>
      <c r="V36" s="17"/>
      <c r="W36" s="17"/>
      <c r="X36" s="17"/>
      <c r="AP36" s="22"/>
      <c r="BK36" s="22"/>
    </row>
    <row r="37" spans="5:80" ht="11.25" customHeight="1">
      <c r="E37" s="28"/>
      <c r="F37" s="17"/>
      <c r="G37" s="17"/>
      <c r="H37" s="17"/>
      <c r="I37" s="17"/>
      <c r="J37" s="17"/>
      <c r="K37" s="17"/>
      <c r="L37" s="17"/>
      <c r="M37" s="17"/>
      <c r="N37" s="17"/>
      <c r="O37" s="17"/>
      <c r="P37" s="17"/>
      <c r="Q37" s="17"/>
      <c r="R37" s="17"/>
      <c r="S37" s="17"/>
      <c r="T37" s="17"/>
      <c r="U37" s="17"/>
      <c r="V37" s="17"/>
      <c r="W37" s="17"/>
      <c r="X37" s="17"/>
      <c r="AH37" s="37" t="str">
        <f>Scores!H17</f>
        <v>-</v>
      </c>
      <c r="AI37" s="38" t="str">
        <f aca="true" t="shared" si="8" ref="AI37:AW37">AH37</f>
        <v>-</v>
      </c>
      <c r="AJ37" s="38" t="str">
        <f t="shared" si="8"/>
        <v>-</v>
      </c>
      <c r="AK37" s="38" t="str">
        <f t="shared" si="8"/>
        <v>-</v>
      </c>
      <c r="AL37" s="38" t="str">
        <f t="shared" si="8"/>
        <v>-</v>
      </c>
      <c r="AM37" s="38" t="str">
        <f t="shared" si="8"/>
        <v>-</v>
      </c>
      <c r="AN37" s="38" t="str">
        <f t="shared" si="8"/>
        <v>-</v>
      </c>
      <c r="AO37" s="38" t="str">
        <f t="shared" si="8"/>
        <v>-</v>
      </c>
      <c r="AP37" s="38" t="str">
        <f t="shared" si="8"/>
        <v>-</v>
      </c>
      <c r="AQ37" s="38" t="str">
        <f t="shared" si="8"/>
        <v>-</v>
      </c>
      <c r="AR37" s="38" t="str">
        <f t="shared" si="8"/>
        <v>-</v>
      </c>
      <c r="AS37" s="38" t="str">
        <f t="shared" si="8"/>
        <v>-</v>
      </c>
      <c r="AT37" s="38" t="str">
        <f t="shared" si="8"/>
        <v>-</v>
      </c>
      <c r="AU37" s="38" t="str">
        <f t="shared" si="8"/>
        <v>-</v>
      </c>
      <c r="AV37" s="38" t="str">
        <f t="shared" si="8"/>
        <v>-</v>
      </c>
      <c r="AW37" s="34" t="str">
        <f t="shared" si="8"/>
        <v>-</v>
      </c>
      <c r="AX37" s="17"/>
      <c r="AY37" s="17"/>
      <c r="BC37" s="215" t="str">
        <f>Scores!H21</f>
        <v>-</v>
      </c>
      <c r="BD37" s="38" t="str">
        <f aca="true" t="shared" si="9" ref="BD37:BR37">BC37</f>
        <v>-</v>
      </c>
      <c r="BE37" s="38" t="str">
        <f t="shared" si="9"/>
        <v>-</v>
      </c>
      <c r="BF37" s="38" t="str">
        <f t="shared" si="9"/>
        <v>-</v>
      </c>
      <c r="BG37" s="38" t="str">
        <f t="shared" si="9"/>
        <v>-</v>
      </c>
      <c r="BH37" s="38" t="str">
        <f t="shared" si="9"/>
        <v>-</v>
      </c>
      <c r="BI37" s="38" t="str">
        <f t="shared" si="9"/>
        <v>-</v>
      </c>
      <c r="BJ37" s="38" t="str">
        <f t="shared" si="9"/>
        <v>-</v>
      </c>
      <c r="BK37" s="38" t="str">
        <f t="shared" si="9"/>
        <v>-</v>
      </c>
      <c r="BL37" s="38" t="str">
        <f t="shared" si="9"/>
        <v>-</v>
      </c>
      <c r="BM37" s="38" t="str">
        <f t="shared" si="9"/>
        <v>-</v>
      </c>
      <c r="BN37" s="38" t="str">
        <f t="shared" si="9"/>
        <v>-</v>
      </c>
      <c r="BO37" s="38" t="str">
        <f t="shared" si="9"/>
        <v>-</v>
      </c>
      <c r="BP37" s="38" t="str">
        <f t="shared" si="9"/>
        <v>-</v>
      </c>
      <c r="BQ37" s="38" t="str">
        <f t="shared" si="9"/>
        <v>-</v>
      </c>
      <c r="BR37" s="34" t="str">
        <f t="shared" si="9"/>
        <v>-</v>
      </c>
      <c r="BZ37" s="17"/>
      <c r="CA37" s="17"/>
      <c r="CB37" s="17"/>
    </row>
    <row r="38" spans="5:70" ht="11.25" customHeight="1">
      <c r="E38" s="28"/>
      <c r="AH38" s="39" t="str">
        <f>AH37</f>
        <v>-</v>
      </c>
      <c r="AI38" s="424" t="str">
        <f>Scores!C17</f>
        <v>Protocoles / procédures (gestion manuelle ou dématérialisée)</v>
      </c>
      <c r="AJ38" s="424"/>
      <c r="AK38" s="424"/>
      <c r="AL38" s="424"/>
      <c r="AM38" s="424"/>
      <c r="AN38" s="424"/>
      <c r="AO38" s="424"/>
      <c r="AP38" s="424"/>
      <c r="AQ38" s="424"/>
      <c r="AR38" s="424"/>
      <c r="AS38" s="424"/>
      <c r="AT38" s="424"/>
      <c r="AU38" s="424"/>
      <c r="AV38" s="424"/>
      <c r="AW38" s="35" t="str">
        <f>AW37</f>
        <v>-</v>
      </c>
      <c r="BC38" s="39" t="str">
        <f>BC37</f>
        <v>-</v>
      </c>
      <c r="BD38" s="406" t="str">
        <f>Scores!C21</f>
        <v>Bon usage des médicaments</v>
      </c>
      <c r="BE38" s="406"/>
      <c r="BF38" s="406"/>
      <c r="BG38" s="406"/>
      <c r="BH38" s="406"/>
      <c r="BI38" s="406"/>
      <c r="BJ38" s="406"/>
      <c r="BK38" s="406"/>
      <c r="BL38" s="406"/>
      <c r="BM38" s="406"/>
      <c r="BN38" s="406"/>
      <c r="BO38" s="406"/>
      <c r="BP38" s="406"/>
      <c r="BQ38" s="406"/>
      <c r="BR38" s="35" t="str">
        <f>BR37</f>
        <v>-</v>
      </c>
    </row>
    <row r="39" spans="5:70" ht="11.25" customHeight="1">
      <c r="E39" s="28"/>
      <c r="AH39" s="39" t="str">
        <f>AH38</f>
        <v>-</v>
      </c>
      <c r="AI39" s="424"/>
      <c r="AJ39" s="424"/>
      <c r="AK39" s="424"/>
      <c r="AL39" s="424"/>
      <c r="AM39" s="424"/>
      <c r="AN39" s="424"/>
      <c r="AO39" s="424"/>
      <c r="AP39" s="424"/>
      <c r="AQ39" s="424"/>
      <c r="AR39" s="424"/>
      <c r="AS39" s="424"/>
      <c r="AT39" s="424"/>
      <c r="AU39" s="424"/>
      <c r="AV39" s="424"/>
      <c r="AW39" s="35" t="str">
        <f>AW38</f>
        <v>-</v>
      </c>
      <c r="BC39" s="39" t="str">
        <f>BC38</f>
        <v>-</v>
      </c>
      <c r="BD39" s="406"/>
      <c r="BE39" s="406"/>
      <c r="BF39" s="406"/>
      <c r="BG39" s="406"/>
      <c r="BH39" s="406"/>
      <c r="BI39" s="406"/>
      <c r="BJ39" s="406"/>
      <c r="BK39" s="406"/>
      <c r="BL39" s="406"/>
      <c r="BM39" s="406"/>
      <c r="BN39" s="406"/>
      <c r="BO39" s="406"/>
      <c r="BP39" s="406"/>
      <c r="BQ39" s="406"/>
      <c r="BR39" s="35" t="str">
        <f>BR38</f>
        <v>-</v>
      </c>
    </row>
    <row r="40" spans="5:70" ht="11.25" customHeight="1">
      <c r="E40" s="28"/>
      <c r="AH40" s="39" t="str">
        <f>AH39</f>
        <v>-</v>
      </c>
      <c r="AI40" s="424"/>
      <c r="AJ40" s="424"/>
      <c r="AK40" s="424"/>
      <c r="AL40" s="424"/>
      <c r="AM40" s="424"/>
      <c r="AN40" s="424"/>
      <c r="AO40" s="424"/>
      <c r="AP40" s="424"/>
      <c r="AQ40" s="424"/>
      <c r="AR40" s="424"/>
      <c r="AS40" s="424"/>
      <c r="AT40" s="424"/>
      <c r="AU40" s="424"/>
      <c r="AV40" s="424"/>
      <c r="AW40" s="35" t="str">
        <f>AW39</f>
        <v>-</v>
      </c>
      <c r="BC40" s="39" t="str">
        <f>BC39</f>
        <v>-</v>
      </c>
      <c r="BD40" s="406"/>
      <c r="BE40" s="406"/>
      <c r="BF40" s="406"/>
      <c r="BG40" s="406"/>
      <c r="BH40" s="406"/>
      <c r="BI40" s="406"/>
      <c r="BJ40" s="406"/>
      <c r="BK40" s="406"/>
      <c r="BL40" s="406"/>
      <c r="BM40" s="406"/>
      <c r="BN40" s="406"/>
      <c r="BO40" s="406"/>
      <c r="BP40" s="406"/>
      <c r="BQ40" s="406"/>
      <c r="BR40" s="35" t="str">
        <f>BR39</f>
        <v>-</v>
      </c>
    </row>
    <row r="41" spans="5:70" ht="11.25" customHeight="1">
      <c r="E41" s="28"/>
      <c r="AH41" s="39" t="str">
        <f>AH40</f>
        <v>-</v>
      </c>
      <c r="AI41" s="424"/>
      <c r="AJ41" s="424"/>
      <c r="AK41" s="424"/>
      <c r="AL41" s="424"/>
      <c r="AM41" s="424"/>
      <c r="AN41" s="424"/>
      <c r="AO41" s="424"/>
      <c r="AP41" s="424"/>
      <c r="AQ41" s="424"/>
      <c r="AR41" s="424"/>
      <c r="AS41" s="424"/>
      <c r="AT41" s="424"/>
      <c r="AU41" s="424"/>
      <c r="AV41" s="424"/>
      <c r="AW41" s="35" t="str">
        <f>AW40</f>
        <v>-</v>
      </c>
      <c r="BC41" s="39" t="str">
        <f>BC40</f>
        <v>-</v>
      </c>
      <c r="BD41" s="406"/>
      <c r="BE41" s="406"/>
      <c r="BF41" s="406"/>
      <c r="BG41" s="406"/>
      <c r="BH41" s="406"/>
      <c r="BI41" s="406"/>
      <c r="BJ41" s="406"/>
      <c r="BK41" s="406"/>
      <c r="BL41" s="406"/>
      <c r="BM41" s="406"/>
      <c r="BN41" s="406"/>
      <c r="BO41" s="406"/>
      <c r="BP41" s="406"/>
      <c r="BQ41" s="406"/>
      <c r="BR41" s="35" t="str">
        <f>BR40</f>
        <v>-</v>
      </c>
    </row>
    <row r="42" spans="5:113" ht="11.25" customHeight="1" thickBot="1">
      <c r="E42" s="28"/>
      <c r="AH42" s="40" t="str">
        <f>AH41</f>
        <v>-</v>
      </c>
      <c r="AI42" s="41" t="str">
        <f aca="true" t="shared" si="10" ref="AI42:AW42">AH42</f>
        <v>-</v>
      </c>
      <c r="AJ42" s="41" t="str">
        <f t="shared" si="10"/>
        <v>-</v>
      </c>
      <c r="AK42" s="41" t="str">
        <f t="shared" si="10"/>
        <v>-</v>
      </c>
      <c r="AL42" s="41" t="str">
        <f t="shared" si="10"/>
        <v>-</v>
      </c>
      <c r="AM42" s="41" t="str">
        <f t="shared" si="10"/>
        <v>-</v>
      </c>
      <c r="AN42" s="41" t="str">
        <f t="shared" si="10"/>
        <v>-</v>
      </c>
      <c r="AO42" s="41" t="str">
        <f t="shared" si="10"/>
        <v>-</v>
      </c>
      <c r="AP42" s="41" t="str">
        <f t="shared" si="10"/>
        <v>-</v>
      </c>
      <c r="AQ42" s="41" t="str">
        <f t="shared" si="10"/>
        <v>-</v>
      </c>
      <c r="AR42" s="41" t="str">
        <f t="shared" si="10"/>
        <v>-</v>
      </c>
      <c r="AS42" s="41" t="str">
        <f t="shared" si="10"/>
        <v>-</v>
      </c>
      <c r="AT42" s="41" t="str">
        <f t="shared" si="10"/>
        <v>-</v>
      </c>
      <c r="AU42" s="41" t="str">
        <f t="shared" si="10"/>
        <v>-</v>
      </c>
      <c r="AV42" s="41" t="str">
        <f t="shared" si="10"/>
        <v>-</v>
      </c>
      <c r="AW42" s="36" t="str">
        <f t="shared" si="10"/>
        <v>-</v>
      </c>
      <c r="BC42" s="40" t="str">
        <f>BC41</f>
        <v>-</v>
      </c>
      <c r="BD42" s="41" t="str">
        <f aca="true" t="shared" si="11" ref="BD42:BR42">BC42</f>
        <v>-</v>
      </c>
      <c r="BE42" s="41" t="str">
        <f t="shared" si="11"/>
        <v>-</v>
      </c>
      <c r="BF42" s="41" t="str">
        <f t="shared" si="11"/>
        <v>-</v>
      </c>
      <c r="BG42" s="41" t="str">
        <f t="shared" si="11"/>
        <v>-</v>
      </c>
      <c r="BH42" s="41" t="str">
        <f t="shared" si="11"/>
        <v>-</v>
      </c>
      <c r="BI42" s="41" t="str">
        <f t="shared" si="11"/>
        <v>-</v>
      </c>
      <c r="BJ42" s="41" t="str">
        <f t="shared" si="11"/>
        <v>-</v>
      </c>
      <c r="BK42" s="41" t="str">
        <f t="shared" si="11"/>
        <v>-</v>
      </c>
      <c r="BL42" s="41" t="str">
        <f t="shared" si="11"/>
        <v>-</v>
      </c>
      <c r="BM42" s="41" t="str">
        <f t="shared" si="11"/>
        <v>-</v>
      </c>
      <c r="BN42" s="41" t="str">
        <f t="shared" si="11"/>
        <v>-</v>
      </c>
      <c r="BO42" s="41" t="str">
        <f t="shared" si="11"/>
        <v>-</v>
      </c>
      <c r="BP42" s="41" t="str">
        <f t="shared" si="11"/>
        <v>-</v>
      </c>
      <c r="BQ42" s="41" t="str">
        <f t="shared" si="11"/>
        <v>-</v>
      </c>
      <c r="BR42" s="36" t="str">
        <f t="shared" si="11"/>
        <v>-</v>
      </c>
      <c r="DH42" s="17"/>
      <c r="DI42" s="17"/>
    </row>
    <row r="43" spans="5:113" ht="11.25" customHeight="1">
      <c r="E43" s="28"/>
      <c r="X43" s="24"/>
      <c r="AO43" s="25"/>
      <c r="AP43" s="17"/>
      <c r="BJ43" s="25"/>
      <c r="BK43" s="17"/>
      <c r="DH43" s="17"/>
      <c r="DI43" s="17"/>
    </row>
    <row r="44" spans="5:24" ht="11.25" customHeight="1">
      <c r="E44" s="28"/>
      <c r="X44" s="24"/>
    </row>
    <row r="45" spans="5:24" ht="11.25" customHeight="1">
      <c r="E45" s="28"/>
      <c r="X45" s="24"/>
    </row>
    <row r="46" spans="5:24" ht="11.25" customHeight="1">
      <c r="E46" s="28"/>
      <c r="X46" s="24"/>
    </row>
    <row r="47" spans="5:24" ht="11.25" customHeight="1">
      <c r="E47" s="28"/>
      <c r="X47" s="24"/>
    </row>
    <row r="48" spans="5:24" ht="11.25" customHeight="1">
      <c r="E48" s="28"/>
      <c r="J48" s="24"/>
      <c r="K48" s="24"/>
      <c r="L48" s="24"/>
      <c r="M48" s="24"/>
      <c r="N48" s="24"/>
      <c r="O48" s="24"/>
      <c r="P48" s="24"/>
      <c r="Q48" s="24"/>
      <c r="R48" s="24"/>
      <c r="S48" s="24"/>
      <c r="T48" s="24"/>
      <c r="U48" s="24"/>
      <c r="V48" s="24"/>
      <c r="W48" s="24"/>
      <c r="X48" s="24"/>
    </row>
    <row r="49" spans="5:100" ht="11.25" customHeight="1">
      <c r="E49" s="28"/>
      <c r="U49" s="407" t="str">
        <f>Scores!C26</f>
        <v>Entrée et sortie du patient</v>
      </c>
      <c r="V49" s="407"/>
      <c r="W49" s="407"/>
      <c r="X49" s="407"/>
      <c r="Y49" s="407"/>
      <c r="Z49" s="407"/>
      <c r="AA49" s="407"/>
      <c r="AB49" s="407"/>
      <c r="AC49" s="407"/>
      <c r="AD49" s="407"/>
      <c r="AE49" s="407"/>
      <c r="AF49" s="407"/>
      <c r="AG49" s="407"/>
      <c r="AH49" s="407"/>
      <c r="AI49" s="407"/>
      <c r="AJ49" s="407"/>
      <c r="AK49" s="407"/>
      <c r="AL49" s="407"/>
      <c r="AM49" s="407"/>
      <c r="AN49" s="407"/>
      <c r="AO49" s="407" t="str">
        <f>Scores!C30</f>
        <v>Prescription</v>
      </c>
      <c r="AP49" s="407"/>
      <c r="AQ49" s="407"/>
      <c r="AR49" s="407"/>
      <c r="AS49" s="407"/>
      <c r="AT49" s="407"/>
      <c r="AU49" s="407"/>
      <c r="AV49" s="407"/>
      <c r="AW49" s="407"/>
      <c r="AX49" s="407"/>
      <c r="AY49" s="407"/>
      <c r="AZ49" s="407"/>
      <c r="BA49" s="407"/>
      <c r="BB49" s="407"/>
      <c r="BC49" s="407"/>
      <c r="BD49" s="407"/>
      <c r="BE49" s="407"/>
      <c r="BF49" s="407"/>
      <c r="BG49" s="407"/>
      <c r="BH49" s="407"/>
      <c r="BI49" s="407" t="str">
        <f>Scores!C32</f>
        <v>Dispensation</v>
      </c>
      <c r="BJ49" s="407"/>
      <c r="BK49" s="407"/>
      <c r="BL49" s="407"/>
      <c r="BM49" s="407"/>
      <c r="BN49" s="407"/>
      <c r="BO49" s="407"/>
      <c r="BP49" s="407"/>
      <c r="BQ49" s="407"/>
      <c r="BR49" s="407"/>
      <c r="BS49" s="407"/>
      <c r="BT49" s="407"/>
      <c r="BU49" s="407"/>
      <c r="BV49" s="407"/>
      <c r="BW49" s="407"/>
      <c r="BX49" s="407"/>
      <c r="BY49" s="407"/>
      <c r="BZ49" s="407"/>
      <c r="CA49" s="407"/>
      <c r="CB49" s="407"/>
      <c r="CC49" s="407" t="str">
        <f>Scores!C35</f>
        <v>Préparation et administration</v>
      </c>
      <c r="CD49" s="407"/>
      <c r="CE49" s="407"/>
      <c r="CF49" s="407"/>
      <c r="CG49" s="407"/>
      <c r="CH49" s="407"/>
      <c r="CI49" s="407"/>
      <c r="CJ49" s="407"/>
      <c r="CK49" s="407"/>
      <c r="CL49" s="407"/>
      <c r="CM49" s="407"/>
      <c r="CN49" s="407"/>
      <c r="CO49" s="407"/>
      <c r="CP49" s="407"/>
      <c r="CQ49" s="407"/>
      <c r="CR49" s="407"/>
      <c r="CS49" s="407"/>
      <c r="CT49" s="407"/>
      <c r="CU49" s="407"/>
      <c r="CV49" s="407"/>
    </row>
    <row r="50" spans="5:100" ht="11.25" customHeight="1">
      <c r="E50" s="28"/>
      <c r="U50" s="407"/>
      <c r="V50" s="407"/>
      <c r="W50" s="407"/>
      <c r="X50" s="407"/>
      <c r="Y50" s="407"/>
      <c r="Z50" s="407"/>
      <c r="AA50" s="407"/>
      <c r="AB50" s="407"/>
      <c r="AC50" s="407"/>
      <c r="AD50" s="407"/>
      <c r="AE50" s="407"/>
      <c r="AF50" s="407"/>
      <c r="AG50" s="407"/>
      <c r="AH50" s="407"/>
      <c r="AI50" s="407"/>
      <c r="AJ50" s="407"/>
      <c r="AK50" s="407"/>
      <c r="AL50" s="407"/>
      <c r="AM50" s="407"/>
      <c r="AN50" s="407"/>
      <c r="AO50" s="407"/>
      <c r="AP50" s="407"/>
      <c r="AQ50" s="407"/>
      <c r="AR50" s="407"/>
      <c r="AS50" s="407"/>
      <c r="AT50" s="407"/>
      <c r="AU50" s="407"/>
      <c r="AV50" s="407"/>
      <c r="AW50" s="407"/>
      <c r="AX50" s="407"/>
      <c r="AY50" s="407"/>
      <c r="AZ50" s="407"/>
      <c r="BA50" s="407"/>
      <c r="BB50" s="407"/>
      <c r="BC50" s="407"/>
      <c r="BD50" s="407"/>
      <c r="BE50" s="407"/>
      <c r="BF50" s="407"/>
      <c r="BG50" s="407"/>
      <c r="BH50" s="407"/>
      <c r="BI50" s="407"/>
      <c r="BJ50" s="407"/>
      <c r="BK50" s="407"/>
      <c r="BL50" s="407"/>
      <c r="BM50" s="407"/>
      <c r="BN50" s="407"/>
      <c r="BO50" s="407"/>
      <c r="BP50" s="407"/>
      <c r="BQ50" s="407"/>
      <c r="BR50" s="407"/>
      <c r="BS50" s="407"/>
      <c r="BT50" s="407"/>
      <c r="BU50" s="407"/>
      <c r="BV50" s="407"/>
      <c r="BW50" s="407"/>
      <c r="BX50" s="407"/>
      <c r="BY50" s="407"/>
      <c r="BZ50" s="407"/>
      <c r="CA50" s="407"/>
      <c r="CB50" s="407"/>
      <c r="CC50" s="407"/>
      <c r="CD50" s="407"/>
      <c r="CE50" s="407"/>
      <c r="CF50" s="407"/>
      <c r="CG50" s="407"/>
      <c r="CH50" s="407"/>
      <c r="CI50" s="407"/>
      <c r="CJ50" s="407"/>
      <c r="CK50" s="407"/>
      <c r="CL50" s="407"/>
      <c r="CM50" s="407"/>
      <c r="CN50" s="407"/>
      <c r="CO50" s="407"/>
      <c r="CP50" s="407"/>
      <c r="CQ50" s="407"/>
      <c r="CR50" s="407"/>
      <c r="CS50" s="407"/>
      <c r="CT50" s="407"/>
      <c r="CU50" s="407"/>
      <c r="CV50" s="407"/>
    </row>
    <row r="51" spans="5:100" ht="11.25" customHeight="1">
      <c r="E51" s="28"/>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7"/>
      <c r="BD51" s="407"/>
      <c r="BE51" s="407"/>
      <c r="BF51" s="407"/>
      <c r="BG51" s="407"/>
      <c r="BH51" s="407"/>
      <c r="BI51" s="407"/>
      <c r="BJ51" s="407"/>
      <c r="BK51" s="407"/>
      <c r="BL51" s="407"/>
      <c r="BM51" s="407"/>
      <c r="BN51" s="407"/>
      <c r="BO51" s="407"/>
      <c r="BP51" s="407"/>
      <c r="BQ51" s="407"/>
      <c r="BR51" s="407"/>
      <c r="BS51" s="407"/>
      <c r="BT51" s="407"/>
      <c r="BU51" s="407"/>
      <c r="BV51" s="407"/>
      <c r="BW51" s="407"/>
      <c r="BX51" s="407"/>
      <c r="BY51" s="407"/>
      <c r="BZ51" s="407"/>
      <c r="CA51" s="407"/>
      <c r="CB51" s="407"/>
      <c r="CC51" s="407"/>
      <c r="CD51" s="407"/>
      <c r="CE51" s="407"/>
      <c r="CF51" s="407"/>
      <c r="CG51" s="407"/>
      <c r="CH51" s="407"/>
      <c r="CI51" s="407"/>
      <c r="CJ51" s="407"/>
      <c r="CK51" s="407"/>
      <c r="CL51" s="407"/>
      <c r="CM51" s="407"/>
      <c r="CN51" s="407"/>
      <c r="CO51" s="407"/>
      <c r="CP51" s="407"/>
      <c r="CQ51" s="407"/>
      <c r="CR51" s="407"/>
      <c r="CS51" s="407"/>
      <c r="CT51" s="407"/>
      <c r="CU51" s="407"/>
      <c r="CV51" s="407"/>
    </row>
    <row r="52" spans="5:100" ht="11.25" customHeight="1">
      <c r="E52" s="2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8"/>
      <c r="BM52" s="408"/>
      <c r="BN52" s="408"/>
      <c r="BO52" s="408"/>
      <c r="BP52" s="408"/>
      <c r="BQ52" s="408"/>
      <c r="BR52" s="408"/>
      <c r="BS52" s="408"/>
      <c r="BT52" s="408"/>
      <c r="BU52" s="408"/>
      <c r="BV52" s="408"/>
      <c r="BW52" s="408"/>
      <c r="BX52" s="408"/>
      <c r="BY52" s="408"/>
      <c r="BZ52" s="408"/>
      <c r="CA52" s="408"/>
      <c r="CB52" s="408"/>
      <c r="CC52" s="408"/>
      <c r="CD52" s="408"/>
      <c r="CE52" s="408"/>
      <c r="CF52" s="408"/>
      <c r="CG52" s="408"/>
      <c r="CH52" s="408"/>
      <c r="CI52" s="408"/>
      <c r="CJ52" s="408"/>
      <c r="CK52" s="408"/>
      <c r="CL52" s="408"/>
      <c r="CM52" s="408"/>
      <c r="CN52" s="408"/>
      <c r="CO52" s="408"/>
      <c r="CP52" s="408"/>
      <c r="CQ52" s="408"/>
      <c r="CR52" s="408"/>
      <c r="CS52" s="408"/>
      <c r="CT52" s="408"/>
      <c r="CU52" s="408"/>
      <c r="CV52" s="408"/>
    </row>
    <row r="53" spans="5:98" ht="11.25" customHeight="1" thickBot="1">
      <c r="E53" s="28"/>
      <c r="X53" s="20"/>
      <c r="Y53" s="20"/>
      <c r="Z53" s="20"/>
      <c r="AA53" s="20"/>
      <c r="AB53" s="20"/>
      <c r="AC53" s="20"/>
      <c r="AD53" s="20"/>
      <c r="AE53" s="240"/>
      <c r="AF53" s="20"/>
      <c r="AG53" s="20"/>
      <c r="AH53" s="20"/>
      <c r="AI53" s="20"/>
      <c r="AJ53" s="20"/>
      <c r="AK53" s="20"/>
      <c r="AR53" s="20"/>
      <c r="AS53" s="20"/>
      <c r="AT53" s="20"/>
      <c r="AU53" s="20"/>
      <c r="AV53" s="20"/>
      <c r="AW53" s="20"/>
      <c r="AX53" s="20"/>
      <c r="AY53" s="240"/>
      <c r="AZ53" s="20"/>
      <c r="BA53" s="20"/>
      <c r="BB53" s="20"/>
      <c r="BC53" s="20"/>
      <c r="BD53" s="20"/>
      <c r="BE53" s="20"/>
      <c r="BM53" s="20"/>
      <c r="BN53" s="20"/>
      <c r="BO53" s="20"/>
      <c r="BP53" s="20"/>
      <c r="BQ53" s="20"/>
      <c r="BR53" s="20"/>
      <c r="BS53" s="20"/>
      <c r="BT53" s="240"/>
      <c r="BU53" s="20"/>
      <c r="BV53" s="20"/>
      <c r="BW53" s="20"/>
      <c r="BX53" s="20"/>
      <c r="BY53" s="20"/>
      <c r="BZ53" s="20"/>
      <c r="CG53" s="20"/>
      <c r="CH53" s="20"/>
      <c r="CI53" s="20"/>
      <c r="CJ53" s="20"/>
      <c r="CK53" s="20"/>
      <c r="CL53" s="20"/>
      <c r="CM53" s="20"/>
      <c r="CN53" s="240"/>
      <c r="CO53" s="20"/>
      <c r="CP53" s="20"/>
      <c r="CQ53" s="20"/>
      <c r="CR53" s="20"/>
      <c r="CS53" s="20"/>
      <c r="CT53" s="20"/>
    </row>
    <row r="54" spans="5:100" ht="11.25" customHeight="1">
      <c r="E54" s="28"/>
      <c r="W54" s="37" t="str">
        <f>Scores!H27</f>
        <v>-</v>
      </c>
      <c r="X54" s="38" t="str">
        <f aca="true" t="shared" si="12" ref="X54:AL54">W54</f>
        <v>-</v>
      </c>
      <c r="Y54" s="38" t="str">
        <f t="shared" si="12"/>
        <v>-</v>
      </c>
      <c r="Z54" s="38" t="str">
        <f t="shared" si="12"/>
        <v>-</v>
      </c>
      <c r="AA54" s="38" t="str">
        <f t="shared" si="12"/>
        <v>-</v>
      </c>
      <c r="AB54" s="38" t="str">
        <f t="shared" si="12"/>
        <v>-</v>
      </c>
      <c r="AC54" s="38" t="str">
        <f t="shared" si="12"/>
        <v>-</v>
      </c>
      <c r="AD54" s="38" t="str">
        <f t="shared" si="12"/>
        <v>-</v>
      </c>
      <c r="AE54" s="38" t="str">
        <f t="shared" si="12"/>
        <v>-</v>
      </c>
      <c r="AF54" s="38" t="str">
        <f t="shared" si="12"/>
        <v>-</v>
      </c>
      <c r="AG54" s="38" t="str">
        <f t="shared" si="12"/>
        <v>-</v>
      </c>
      <c r="AH54" s="38" t="str">
        <f t="shared" si="12"/>
        <v>-</v>
      </c>
      <c r="AI54" s="38" t="str">
        <f t="shared" si="12"/>
        <v>-</v>
      </c>
      <c r="AJ54" s="38" t="str">
        <f t="shared" si="12"/>
        <v>-</v>
      </c>
      <c r="AK54" s="38" t="str">
        <f t="shared" si="12"/>
        <v>-</v>
      </c>
      <c r="AL54" s="34" t="str">
        <f t="shared" si="12"/>
        <v>-</v>
      </c>
      <c r="AM54" s="42"/>
      <c r="AN54" s="42"/>
      <c r="AO54" s="42"/>
      <c r="AP54" s="42"/>
      <c r="AQ54" s="37" t="str">
        <f>Scores!H31</f>
        <v>-</v>
      </c>
      <c r="AR54" s="38" t="str">
        <f aca="true" t="shared" si="13" ref="AR54:BF54">AQ54</f>
        <v>-</v>
      </c>
      <c r="AS54" s="38" t="str">
        <f t="shared" si="13"/>
        <v>-</v>
      </c>
      <c r="AT54" s="38" t="str">
        <f t="shared" si="13"/>
        <v>-</v>
      </c>
      <c r="AU54" s="38" t="str">
        <f t="shared" si="13"/>
        <v>-</v>
      </c>
      <c r="AV54" s="38" t="str">
        <f t="shared" si="13"/>
        <v>-</v>
      </c>
      <c r="AW54" s="38" t="str">
        <f t="shared" si="13"/>
        <v>-</v>
      </c>
      <c r="AX54" s="38" t="str">
        <f t="shared" si="13"/>
        <v>-</v>
      </c>
      <c r="AY54" s="38" t="str">
        <f t="shared" si="13"/>
        <v>-</v>
      </c>
      <c r="AZ54" s="38" t="str">
        <f t="shared" si="13"/>
        <v>-</v>
      </c>
      <c r="BA54" s="38" t="str">
        <f t="shared" si="13"/>
        <v>-</v>
      </c>
      <c r="BB54" s="38" t="str">
        <f t="shared" si="13"/>
        <v>-</v>
      </c>
      <c r="BC54" s="38" t="str">
        <f t="shared" si="13"/>
        <v>-</v>
      </c>
      <c r="BD54" s="38" t="str">
        <f t="shared" si="13"/>
        <v>-</v>
      </c>
      <c r="BE54" s="38" t="str">
        <f t="shared" si="13"/>
        <v>-</v>
      </c>
      <c r="BF54" s="34" t="str">
        <f t="shared" si="13"/>
        <v>-</v>
      </c>
      <c r="BG54" s="42"/>
      <c r="BH54" s="43"/>
      <c r="BI54" s="43"/>
      <c r="BJ54" s="43"/>
      <c r="BK54" s="37" t="str">
        <f>Scores!H33</f>
        <v>-</v>
      </c>
      <c r="BL54" s="38" t="str">
        <f aca="true" t="shared" si="14" ref="BL54:BZ54">BK54</f>
        <v>-</v>
      </c>
      <c r="BM54" s="38" t="str">
        <f t="shared" si="14"/>
        <v>-</v>
      </c>
      <c r="BN54" s="38" t="str">
        <f t="shared" si="14"/>
        <v>-</v>
      </c>
      <c r="BO54" s="38" t="str">
        <f t="shared" si="14"/>
        <v>-</v>
      </c>
      <c r="BP54" s="38" t="str">
        <f t="shared" si="14"/>
        <v>-</v>
      </c>
      <c r="BQ54" s="38" t="str">
        <f t="shared" si="14"/>
        <v>-</v>
      </c>
      <c r="BR54" s="38" t="str">
        <f t="shared" si="14"/>
        <v>-</v>
      </c>
      <c r="BS54" s="38" t="str">
        <f t="shared" si="14"/>
        <v>-</v>
      </c>
      <c r="BT54" s="38" t="str">
        <f t="shared" si="14"/>
        <v>-</v>
      </c>
      <c r="BU54" s="38" t="str">
        <f t="shared" si="14"/>
        <v>-</v>
      </c>
      <c r="BV54" s="38" t="str">
        <f t="shared" si="14"/>
        <v>-</v>
      </c>
      <c r="BW54" s="38" t="str">
        <f t="shared" si="14"/>
        <v>-</v>
      </c>
      <c r="BX54" s="38" t="str">
        <f t="shared" si="14"/>
        <v>-</v>
      </c>
      <c r="BY54" s="38" t="str">
        <f t="shared" si="14"/>
        <v>-</v>
      </c>
      <c r="BZ54" s="34" t="str">
        <f t="shared" si="14"/>
        <v>-</v>
      </c>
      <c r="CA54" s="26"/>
      <c r="CB54" s="26"/>
      <c r="CC54" s="43"/>
      <c r="CD54" s="43"/>
      <c r="CE54" s="37" t="str">
        <f>Scores!H36</f>
        <v>-</v>
      </c>
      <c r="CF54" s="38" t="str">
        <f aca="true" t="shared" si="15" ref="CF54:CT54">CE54</f>
        <v>-</v>
      </c>
      <c r="CG54" s="38" t="str">
        <f t="shared" si="15"/>
        <v>-</v>
      </c>
      <c r="CH54" s="38" t="str">
        <f t="shared" si="15"/>
        <v>-</v>
      </c>
      <c r="CI54" s="38" t="str">
        <f t="shared" si="15"/>
        <v>-</v>
      </c>
      <c r="CJ54" s="38" t="str">
        <f t="shared" si="15"/>
        <v>-</v>
      </c>
      <c r="CK54" s="38" t="str">
        <f t="shared" si="15"/>
        <v>-</v>
      </c>
      <c r="CL54" s="38" t="str">
        <f t="shared" si="15"/>
        <v>-</v>
      </c>
      <c r="CM54" s="38" t="str">
        <f t="shared" si="15"/>
        <v>-</v>
      </c>
      <c r="CN54" s="38" t="str">
        <f t="shared" si="15"/>
        <v>-</v>
      </c>
      <c r="CO54" s="38" t="str">
        <f t="shared" si="15"/>
        <v>-</v>
      </c>
      <c r="CP54" s="38" t="str">
        <f t="shared" si="15"/>
        <v>-</v>
      </c>
      <c r="CQ54" s="38" t="str">
        <f t="shared" si="15"/>
        <v>-</v>
      </c>
      <c r="CR54" s="38" t="str">
        <f t="shared" si="15"/>
        <v>-</v>
      </c>
      <c r="CS54" s="38" t="str">
        <f t="shared" si="15"/>
        <v>-</v>
      </c>
      <c r="CT54" s="34" t="str">
        <f t="shared" si="15"/>
        <v>-</v>
      </c>
      <c r="CU54" s="26"/>
      <c r="CV54" s="26"/>
    </row>
    <row r="55" spans="5:100" ht="11.25" customHeight="1">
      <c r="E55" s="28"/>
      <c r="W55" s="39" t="str">
        <f>W54</f>
        <v>-</v>
      </c>
      <c r="X55" s="406" t="str">
        <f>Scores!C27</f>
        <v>Entrée et dossier du patient</v>
      </c>
      <c r="Y55" s="406"/>
      <c r="Z55" s="406"/>
      <c r="AA55" s="406"/>
      <c r="AB55" s="406"/>
      <c r="AC55" s="406"/>
      <c r="AD55" s="406"/>
      <c r="AE55" s="406"/>
      <c r="AF55" s="406"/>
      <c r="AG55" s="406"/>
      <c r="AH55" s="406"/>
      <c r="AI55" s="406"/>
      <c r="AJ55" s="406"/>
      <c r="AK55" s="406"/>
      <c r="AL55" s="35" t="str">
        <f>AL54</f>
        <v>-</v>
      </c>
      <c r="AM55" s="42"/>
      <c r="AN55" s="42"/>
      <c r="AO55" s="42"/>
      <c r="AP55" s="42"/>
      <c r="AQ55" s="39" t="str">
        <f>AQ54</f>
        <v>-</v>
      </c>
      <c r="AR55" s="406" t="str">
        <f>Scores!C31</f>
        <v>Prescription</v>
      </c>
      <c r="AS55" s="406"/>
      <c r="AT55" s="406"/>
      <c r="AU55" s="406"/>
      <c r="AV55" s="406"/>
      <c r="AW55" s="406"/>
      <c r="AX55" s="406"/>
      <c r="AY55" s="406"/>
      <c r="AZ55" s="406"/>
      <c r="BA55" s="406"/>
      <c r="BB55" s="406"/>
      <c r="BC55" s="406"/>
      <c r="BD55" s="406"/>
      <c r="BE55" s="406"/>
      <c r="BF55" s="35" t="str">
        <f>BF54</f>
        <v>-</v>
      </c>
      <c r="BG55" s="42"/>
      <c r="BH55" s="43"/>
      <c r="BI55" s="43"/>
      <c r="BJ55" s="43"/>
      <c r="BK55" s="39" t="str">
        <f>BK54</f>
        <v>-</v>
      </c>
      <c r="BL55" s="406" t="str">
        <f>Scores!C33</f>
        <v>Analyse pharmaceutique</v>
      </c>
      <c r="BM55" s="406"/>
      <c r="BN55" s="406"/>
      <c r="BO55" s="406"/>
      <c r="BP55" s="406"/>
      <c r="BQ55" s="406"/>
      <c r="BR55" s="406"/>
      <c r="BS55" s="406"/>
      <c r="BT55" s="406"/>
      <c r="BU55" s="406"/>
      <c r="BV55" s="406"/>
      <c r="BW55" s="406"/>
      <c r="BX55" s="406"/>
      <c r="BY55" s="406"/>
      <c r="BZ55" s="35" t="str">
        <f>BZ54</f>
        <v>-</v>
      </c>
      <c r="CA55" s="26"/>
      <c r="CB55" s="26"/>
      <c r="CC55" s="43"/>
      <c r="CD55" s="43"/>
      <c r="CE55" s="39" t="str">
        <f>CE54</f>
        <v>-</v>
      </c>
      <c r="CF55" s="406" t="str">
        <f>Scores!C36</f>
        <v>Préparation de l'administration</v>
      </c>
      <c r="CG55" s="406"/>
      <c r="CH55" s="406"/>
      <c r="CI55" s="406"/>
      <c r="CJ55" s="406"/>
      <c r="CK55" s="406"/>
      <c r="CL55" s="406"/>
      <c r="CM55" s="406"/>
      <c r="CN55" s="406"/>
      <c r="CO55" s="406"/>
      <c r="CP55" s="406"/>
      <c r="CQ55" s="406"/>
      <c r="CR55" s="406"/>
      <c r="CS55" s="406"/>
      <c r="CT55" s="35" t="str">
        <f>CT54</f>
        <v>-</v>
      </c>
      <c r="CU55" s="26"/>
      <c r="CV55" s="26"/>
    </row>
    <row r="56" spans="5:100" ht="11.25" customHeight="1">
      <c r="E56" s="28"/>
      <c r="W56" s="39" t="str">
        <f>W55</f>
        <v>-</v>
      </c>
      <c r="X56" s="406"/>
      <c r="Y56" s="406"/>
      <c r="Z56" s="406"/>
      <c r="AA56" s="406"/>
      <c r="AB56" s="406"/>
      <c r="AC56" s="406"/>
      <c r="AD56" s="406"/>
      <c r="AE56" s="406"/>
      <c r="AF56" s="406"/>
      <c r="AG56" s="406"/>
      <c r="AH56" s="406"/>
      <c r="AI56" s="406"/>
      <c r="AJ56" s="406"/>
      <c r="AK56" s="406"/>
      <c r="AL56" s="35" t="str">
        <f>AL55</f>
        <v>-</v>
      </c>
      <c r="AM56" s="42"/>
      <c r="AN56" s="42"/>
      <c r="AO56" s="42"/>
      <c r="AP56" s="42"/>
      <c r="AQ56" s="39" t="str">
        <f>AQ55</f>
        <v>-</v>
      </c>
      <c r="AR56" s="406"/>
      <c r="AS56" s="406"/>
      <c r="AT56" s="406"/>
      <c r="AU56" s="406"/>
      <c r="AV56" s="406"/>
      <c r="AW56" s="406"/>
      <c r="AX56" s="406"/>
      <c r="AY56" s="406"/>
      <c r="AZ56" s="406"/>
      <c r="BA56" s="406"/>
      <c r="BB56" s="406"/>
      <c r="BC56" s="406"/>
      <c r="BD56" s="406"/>
      <c r="BE56" s="406"/>
      <c r="BF56" s="35" t="str">
        <f>BF55</f>
        <v>-</v>
      </c>
      <c r="BG56" s="42"/>
      <c r="BH56" s="43"/>
      <c r="BI56" s="43"/>
      <c r="BJ56" s="43"/>
      <c r="BK56" s="39" t="str">
        <f>BK55</f>
        <v>-</v>
      </c>
      <c r="BL56" s="406"/>
      <c r="BM56" s="406"/>
      <c r="BN56" s="406"/>
      <c r="BO56" s="406"/>
      <c r="BP56" s="406"/>
      <c r="BQ56" s="406"/>
      <c r="BR56" s="406"/>
      <c r="BS56" s="406"/>
      <c r="BT56" s="406"/>
      <c r="BU56" s="406"/>
      <c r="BV56" s="406"/>
      <c r="BW56" s="406"/>
      <c r="BX56" s="406"/>
      <c r="BY56" s="406"/>
      <c r="BZ56" s="35" t="str">
        <f>BZ55</f>
        <v>-</v>
      </c>
      <c r="CA56" s="26"/>
      <c r="CB56" s="26"/>
      <c r="CC56" s="43"/>
      <c r="CD56" s="43"/>
      <c r="CE56" s="39" t="str">
        <f>CE55</f>
        <v>-</v>
      </c>
      <c r="CF56" s="406"/>
      <c r="CG56" s="406"/>
      <c r="CH56" s="406"/>
      <c r="CI56" s="406"/>
      <c r="CJ56" s="406"/>
      <c r="CK56" s="406"/>
      <c r="CL56" s="406"/>
      <c r="CM56" s="406"/>
      <c r="CN56" s="406"/>
      <c r="CO56" s="406"/>
      <c r="CP56" s="406"/>
      <c r="CQ56" s="406"/>
      <c r="CR56" s="406"/>
      <c r="CS56" s="406"/>
      <c r="CT56" s="35" t="str">
        <f>CT55</f>
        <v>-</v>
      </c>
      <c r="CU56" s="26"/>
      <c r="CV56" s="26"/>
    </row>
    <row r="57" spans="5:100" ht="11.25" customHeight="1">
      <c r="E57" s="28"/>
      <c r="W57" s="39" t="str">
        <f>W56</f>
        <v>-</v>
      </c>
      <c r="X57" s="406"/>
      <c r="Y57" s="406"/>
      <c r="Z57" s="406"/>
      <c r="AA57" s="406"/>
      <c r="AB57" s="406"/>
      <c r="AC57" s="406"/>
      <c r="AD57" s="406"/>
      <c r="AE57" s="406"/>
      <c r="AF57" s="406"/>
      <c r="AG57" s="406"/>
      <c r="AH57" s="406"/>
      <c r="AI57" s="406"/>
      <c r="AJ57" s="406"/>
      <c r="AK57" s="406"/>
      <c r="AL57" s="35" t="str">
        <f>AL56</f>
        <v>-</v>
      </c>
      <c r="AM57" s="42"/>
      <c r="AN57" s="42"/>
      <c r="AO57" s="42"/>
      <c r="AP57" s="42"/>
      <c r="AQ57" s="39" t="str">
        <f>AQ56</f>
        <v>-</v>
      </c>
      <c r="AR57" s="406"/>
      <c r="AS57" s="406"/>
      <c r="AT57" s="406"/>
      <c r="AU57" s="406"/>
      <c r="AV57" s="406"/>
      <c r="AW57" s="406"/>
      <c r="AX57" s="406"/>
      <c r="AY57" s="406"/>
      <c r="AZ57" s="406"/>
      <c r="BA57" s="406"/>
      <c r="BB57" s="406"/>
      <c r="BC57" s="406"/>
      <c r="BD57" s="406"/>
      <c r="BE57" s="406"/>
      <c r="BF57" s="35" t="str">
        <f>BF56</f>
        <v>-</v>
      </c>
      <c r="BG57" s="42"/>
      <c r="BH57" s="43"/>
      <c r="BI57" s="43"/>
      <c r="BJ57" s="43"/>
      <c r="BK57" s="39" t="str">
        <f>BK56</f>
        <v>-</v>
      </c>
      <c r="BL57" s="406"/>
      <c r="BM57" s="406"/>
      <c r="BN57" s="406"/>
      <c r="BO57" s="406"/>
      <c r="BP57" s="406"/>
      <c r="BQ57" s="406"/>
      <c r="BR57" s="406"/>
      <c r="BS57" s="406"/>
      <c r="BT57" s="406"/>
      <c r="BU57" s="406"/>
      <c r="BV57" s="406"/>
      <c r="BW57" s="406"/>
      <c r="BX57" s="406"/>
      <c r="BY57" s="406"/>
      <c r="BZ57" s="35" t="str">
        <f>BZ56</f>
        <v>-</v>
      </c>
      <c r="CA57" s="26"/>
      <c r="CB57" s="26"/>
      <c r="CC57" s="43"/>
      <c r="CD57" s="43"/>
      <c r="CE57" s="39" t="str">
        <f>CE56</f>
        <v>-</v>
      </c>
      <c r="CF57" s="406"/>
      <c r="CG57" s="406"/>
      <c r="CH57" s="406"/>
      <c r="CI57" s="406"/>
      <c r="CJ57" s="406"/>
      <c r="CK57" s="406"/>
      <c r="CL57" s="406"/>
      <c r="CM57" s="406"/>
      <c r="CN57" s="406"/>
      <c r="CO57" s="406"/>
      <c r="CP57" s="406"/>
      <c r="CQ57" s="406"/>
      <c r="CR57" s="406"/>
      <c r="CS57" s="406"/>
      <c r="CT57" s="35" t="str">
        <f>CT56</f>
        <v>-</v>
      </c>
      <c r="CU57" s="26"/>
      <c r="CV57" s="26"/>
    </row>
    <row r="58" spans="5:100" ht="11.25" customHeight="1">
      <c r="E58" s="28"/>
      <c r="W58" s="39" t="str">
        <f>W57</f>
        <v>-</v>
      </c>
      <c r="X58" s="406"/>
      <c r="Y58" s="406"/>
      <c r="Z58" s="406"/>
      <c r="AA58" s="406"/>
      <c r="AB58" s="406"/>
      <c r="AC58" s="406"/>
      <c r="AD58" s="406"/>
      <c r="AE58" s="406"/>
      <c r="AF58" s="406"/>
      <c r="AG58" s="406"/>
      <c r="AH58" s="406"/>
      <c r="AI58" s="406"/>
      <c r="AJ58" s="406"/>
      <c r="AK58" s="406"/>
      <c r="AL58" s="35" t="str">
        <f>AL57</f>
        <v>-</v>
      </c>
      <c r="AM58" s="42"/>
      <c r="AN58" s="42"/>
      <c r="AO58" s="42"/>
      <c r="AP58" s="42"/>
      <c r="AQ58" s="39" t="str">
        <f>AQ57</f>
        <v>-</v>
      </c>
      <c r="AR58" s="406"/>
      <c r="AS58" s="406"/>
      <c r="AT58" s="406"/>
      <c r="AU58" s="406"/>
      <c r="AV58" s="406"/>
      <c r="AW58" s="406"/>
      <c r="AX58" s="406"/>
      <c r="AY58" s="406"/>
      <c r="AZ58" s="406"/>
      <c r="BA58" s="406"/>
      <c r="BB58" s="406"/>
      <c r="BC58" s="406"/>
      <c r="BD58" s="406"/>
      <c r="BE58" s="406"/>
      <c r="BF58" s="35" t="str">
        <f>BF57</f>
        <v>-</v>
      </c>
      <c r="BG58" s="42"/>
      <c r="BH58" s="43"/>
      <c r="BI58" s="43"/>
      <c r="BJ58" s="43"/>
      <c r="BK58" s="39" t="str">
        <f>BK57</f>
        <v>-</v>
      </c>
      <c r="BL58" s="406"/>
      <c r="BM58" s="406"/>
      <c r="BN58" s="406"/>
      <c r="BO58" s="406"/>
      <c r="BP58" s="406"/>
      <c r="BQ58" s="406"/>
      <c r="BR58" s="406"/>
      <c r="BS58" s="406"/>
      <c r="BT58" s="406"/>
      <c r="BU58" s="406"/>
      <c r="BV58" s="406"/>
      <c r="BW58" s="406"/>
      <c r="BX58" s="406"/>
      <c r="BY58" s="406"/>
      <c r="BZ58" s="35" t="str">
        <f>BZ57</f>
        <v>-</v>
      </c>
      <c r="CA58" s="26"/>
      <c r="CB58" s="26"/>
      <c r="CC58" s="43"/>
      <c r="CD58" s="43"/>
      <c r="CE58" s="39" t="str">
        <f>CE57</f>
        <v>-</v>
      </c>
      <c r="CF58" s="406"/>
      <c r="CG58" s="406"/>
      <c r="CH58" s="406"/>
      <c r="CI58" s="406"/>
      <c r="CJ58" s="406"/>
      <c r="CK58" s="406"/>
      <c r="CL58" s="406"/>
      <c r="CM58" s="406"/>
      <c r="CN58" s="406"/>
      <c r="CO58" s="406"/>
      <c r="CP58" s="406"/>
      <c r="CQ58" s="406"/>
      <c r="CR58" s="406"/>
      <c r="CS58" s="406"/>
      <c r="CT58" s="35" t="str">
        <f>CT57</f>
        <v>-</v>
      </c>
      <c r="CU58" s="26"/>
      <c r="CV58" s="26"/>
    </row>
    <row r="59" spans="5:100" ht="11.25" customHeight="1" thickBot="1">
      <c r="E59" s="28"/>
      <c r="G59" s="422" t="str">
        <f>Scores!C25</f>
        <v>Sécurisation de la prise en charge médicamenteuse</v>
      </c>
      <c r="H59" s="422"/>
      <c r="I59" s="422"/>
      <c r="J59" s="422"/>
      <c r="K59" s="422"/>
      <c r="L59" s="422"/>
      <c r="M59" s="422"/>
      <c r="N59" s="422"/>
      <c r="O59" s="422"/>
      <c r="P59" s="422"/>
      <c r="Q59" s="422"/>
      <c r="R59" s="422"/>
      <c r="S59" s="422"/>
      <c r="W59" s="40" t="str">
        <f>W58</f>
        <v>-</v>
      </c>
      <c r="X59" s="41" t="str">
        <f aca="true" t="shared" si="16" ref="X59:AL59">W59</f>
        <v>-</v>
      </c>
      <c r="Y59" s="41" t="str">
        <f t="shared" si="16"/>
        <v>-</v>
      </c>
      <c r="Z59" s="41" t="str">
        <f t="shared" si="16"/>
        <v>-</v>
      </c>
      <c r="AA59" s="41" t="str">
        <f t="shared" si="16"/>
        <v>-</v>
      </c>
      <c r="AB59" s="41" t="str">
        <f t="shared" si="16"/>
        <v>-</v>
      </c>
      <c r="AC59" s="41" t="str">
        <f t="shared" si="16"/>
        <v>-</v>
      </c>
      <c r="AD59" s="41" t="str">
        <f t="shared" si="16"/>
        <v>-</v>
      </c>
      <c r="AE59" s="41" t="str">
        <f t="shared" si="16"/>
        <v>-</v>
      </c>
      <c r="AF59" s="41" t="str">
        <f t="shared" si="16"/>
        <v>-</v>
      </c>
      <c r="AG59" s="41" t="str">
        <f t="shared" si="16"/>
        <v>-</v>
      </c>
      <c r="AH59" s="41" t="str">
        <f t="shared" si="16"/>
        <v>-</v>
      </c>
      <c r="AI59" s="41" t="str">
        <f t="shared" si="16"/>
        <v>-</v>
      </c>
      <c r="AJ59" s="41" t="str">
        <f t="shared" si="16"/>
        <v>-</v>
      </c>
      <c r="AK59" s="41" t="str">
        <f t="shared" si="16"/>
        <v>-</v>
      </c>
      <c r="AL59" s="36" t="str">
        <f t="shared" si="16"/>
        <v>-</v>
      </c>
      <c r="AM59" s="42"/>
      <c r="AN59" s="42"/>
      <c r="AO59" s="42"/>
      <c r="AP59" s="42"/>
      <c r="AQ59" s="40" t="str">
        <f>AQ58</f>
        <v>-</v>
      </c>
      <c r="AR59" s="41" t="str">
        <f aca="true" t="shared" si="17" ref="AR59:BF59">AQ59</f>
        <v>-</v>
      </c>
      <c r="AS59" s="41" t="str">
        <f t="shared" si="17"/>
        <v>-</v>
      </c>
      <c r="AT59" s="41" t="str">
        <f t="shared" si="17"/>
        <v>-</v>
      </c>
      <c r="AU59" s="41" t="str">
        <f t="shared" si="17"/>
        <v>-</v>
      </c>
      <c r="AV59" s="41" t="str">
        <f t="shared" si="17"/>
        <v>-</v>
      </c>
      <c r="AW59" s="41" t="str">
        <f t="shared" si="17"/>
        <v>-</v>
      </c>
      <c r="AX59" s="41" t="str">
        <f t="shared" si="17"/>
        <v>-</v>
      </c>
      <c r="AY59" s="41" t="str">
        <f t="shared" si="17"/>
        <v>-</v>
      </c>
      <c r="AZ59" s="41" t="str">
        <f t="shared" si="17"/>
        <v>-</v>
      </c>
      <c r="BA59" s="41" t="str">
        <f t="shared" si="17"/>
        <v>-</v>
      </c>
      <c r="BB59" s="41" t="str">
        <f t="shared" si="17"/>
        <v>-</v>
      </c>
      <c r="BC59" s="41" t="str">
        <f t="shared" si="17"/>
        <v>-</v>
      </c>
      <c r="BD59" s="41" t="str">
        <f t="shared" si="17"/>
        <v>-</v>
      </c>
      <c r="BE59" s="41" t="str">
        <f t="shared" si="17"/>
        <v>-</v>
      </c>
      <c r="BF59" s="36" t="str">
        <f t="shared" si="17"/>
        <v>-</v>
      </c>
      <c r="BG59" s="42"/>
      <c r="BH59" s="43"/>
      <c r="BI59" s="43"/>
      <c r="BJ59" s="43"/>
      <c r="BK59" s="40" t="str">
        <f>BK58</f>
        <v>-</v>
      </c>
      <c r="BL59" s="41" t="str">
        <f aca="true" t="shared" si="18" ref="BL59:BZ59">BK59</f>
        <v>-</v>
      </c>
      <c r="BM59" s="41" t="str">
        <f t="shared" si="18"/>
        <v>-</v>
      </c>
      <c r="BN59" s="41" t="str">
        <f t="shared" si="18"/>
        <v>-</v>
      </c>
      <c r="BO59" s="41" t="str">
        <f t="shared" si="18"/>
        <v>-</v>
      </c>
      <c r="BP59" s="41" t="str">
        <f t="shared" si="18"/>
        <v>-</v>
      </c>
      <c r="BQ59" s="41" t="str">
        <f t="shared" si="18"/>
        <v>-</v>
      </c>
      <c r="BR59" s="41" t="str">
        <f t="shared" si="18"/>
        <v>-</v>
      </c>
      <c r="BS59" s="41" t="str">
        <f t="shared" si="18"/>
        <v>-</v>
      </c>
      <c r="BT59" s="41" t="str">
        <f t="shared" si="18"/>
        <v>-</v>
      </c>
      <c r="BU59" s="41" t="str">
        <f t="shared" si="18"/>
        <v>-</v>
      </c>
      <c r="BV59" s="41" t="str">
        <f t="shared" si="18"/>
        <v>-</v>
      </c>
      <c r="BW59" s="41" t="str">
        <f t="shared" si="18"/>
        <v>-</v>
      </c>
      <c r="BX59" s="41" t="str">
        <f t="shared" si="18"/>
        <v>-</v>
      </c>
      <c r="BY59" s="41" t="str">
        <f t="shared" si="18"/>
        <v>-</v>
      </c>
      <c r="BZ59" s="36" t="str">
        <f t="shared" si="18"/>
        <v>-</v>
      </c>
      <c r="CA59" s="26"/>
      <c r="CB59" s="26"/>
      <c r="CC59" s="43"/>
      <c r="CD59" s="43"/>
      <c r="CE59" s="40" t="str">
        <f>CE58</f>
        <v>-</v>
      </c>
      <c r="CF59" s="41" t="str">
        <f aca="true" t="shared" si="19" ref="CF59:CT59">CE59</f>
        <v>-</v>
      </c>
      <c r="CG59" s="41" t="str">
        <f t="shared" si="19"/>
        <v>-</v>
      </c>
      <c r="CH59" s="41" t="str">
        <f t="shared" si="19"/>
        <v>-</v>
      </c>
      <c r="CI59" s="41" t="str">
        <f t="shared" si="19"/>
        <v>-</v>
      </c>
      <c r="CJ59" s="41" t="str">
        <f t="shared" si="19"/>
        <v>-</v>
      </c>
      <c r="CK59" s="41" t="str">
        <f t="shared" si="19"/>
        <v>-</v>
      </c>
      <c r="CL59" s="41" t="str">
        <f t="shared" si="19"/>
        <v>-</v>
      </c>
      <c r="CM59" s="41" t="str">
        <f t="shared" si="19"/>
        <v>-</v>
      </c>
      <c r="CN59" s="41" t="str">
        <f t="shared" si="19"/>
        <v>-</v>
      </c>
      <c r="CO59" s="41" t="str">
        <f t="shared" si="19"/>
        <v>-</v>
      </c>
      <c r="CP59" s="41" t="str">
        <f t="shared" si="19"/>
        <v>-</v>
      </c>
      <c r="CQ59" s="41" t="str">
        <f t="shared" si="19"/>
        <v>-</v>
      </c>
      <c r="CR59" s="41" t="str">
        <f t="shared" si="19"/>
        <v>-</v>
      </c>
      <c r="CS59" s="41" t="str">
        <f t="shared" si="19"/>
        <v>-</v>
      </c>
      <c r="CT59" s="36" t="str">
        <f t="shared" si="19"/>
        <v>-</v>
      </c>
      <c r="CU59" s="26"/>
      <c r="CV59" s="26"/>
    </row>
    <row r="60" spans="5:100" ht="11.25" customHeight="1">
      <c r="E60" s="28"/>
      <c r="G60" s="422"/>
      <c r="H60" s="422"/>
      <c r="I60" s="422"/>
      <c r="J60" s="422"/>
      <c r="K60" s="422"/>
      <c r="L60" s="422"/>
      <c r="M60" s="422"/>
      <c r="N60" s="422"/>
      <c r="O60" s="422"/>
      <c r="P60" s="422"/>
      <c r="Q60" s="422"/>
      <c r="R60" s="422"/>
      <c r="S60" s="422"/>
      <c r="W60" s="42"/>
      <c r="X60" s="42"/>
      <c r="Y60" s="42"/>
      <c r="Z60" s="42"/>
      <c r="AA60" s="42"/>
      <c r="AB60" s="42"/>
      <c r="AC60" s="42"/>
      <c r="AD60" s="42"/>
      <c r="AE60" s="44"/>
      <c r="AF60" s="42"/>
      <c r="AG60" s="42"/>
      <c r="AH60" s="42"/>
      <c r="AI60" s="42"/>
      <c r="AJ60" s="42"/>
      <c r="AK60" s="42"/>
      <c r="AL60" s="42"/>
      <c r="AM60" s="42"/>
      <c r="AN60" s="42"/>
      <c r="AO60" s="42"/>
      <c r="AP60" s="42"/>
      <c r="AQ60" s="42"/>
      <c r="AR60" s="42"/>
      <c r="AS60" s="42"/>
      <c r="AT60" s="42"/>
      <c r="AU60" s="42"/>
      <c r="AV60" s="42"/>
      <c r="AW60" s="42"/>
      <c r="AX60" s="42"/>
      <c r="AY60" s="44"/>
      <c r="AZ60" s="42"/>
      <c r="BA60" s="42"/>
      <c r="BB60" s="42"/>
      <c r="BC60" s="42"/>
      <c r="BD60" s="42"/>
      <c r="BE60" s="42"/>
      <c r="BF60" s="42"/>
      <c r="BG60" s="42"/>
      <c r="BH60" s="43"/>
      <c r="BI60" s="43"/>
      <c r="BJ60" s="43"/>
      <c r="BK60" s="42"/>
      <c r="BL60" s="42"/>
      <c r="BM60" s="42"/>
      <c r="BN60" s="42"/>
      <c r="BO60" s="42"/>
      <c r="BP60" s="42"/>
      <c r="BQ60" s="42"/>
      <c r="BR60" s="42"/>
      <c r="BS60" s="44"/>
      <c r="BT60" s="42"/>
      <c r="BU60" s="42"/>
      <c r="BV60" s="42"/>
      <c r="BW60" s="42"/>
      <c r="BX60" s="42"/>
      <c r="BY60" s="42"/>
      <c r="BZ60" s="42"/>
      <c r="CA60" s="26"/>
      <c r="CB60" s="26"/>
      <c r="CC60" s="43"/>
      <c r="CD60" s="43"/>
      <c r="CE60" s="42"/>
      <c r="CF60" s="42"/>
      <c r="CG60" s="42"/>
      <c r="CH60" s="42"/>
      <c r="CI60" s="42"/>
      <c r="CJ60" s="42"/>
      <c r="CK60" s="42"/>
      <c r="CL60" s="42"/>
      <c r="CM60" s="44"/>
      <c r="CN60" s="42"/>
      <c r="CO60" s="42"/>
      <c r="CP60" s="42"/>
      <c r="CQ60" s="42"/>
      <c r="CR60" s="42"/>
      <c r="CS60" s="42"/>
      <c r="CT60" s="42"/>
      <c r="CU60" s="26"/>
      <c r="CV60" s="26"/>
    </row>
    <row r="61" spans="5:100" ht="11.25" customHeight="1" thickBot="1">
      <c r="E61" s="28"/>
      <c r="G61" s="422"/>
      <c r="H61" s="422"/>
      <c r="I61" s="422"/>
      <c r="J61" s="422"/>
      <c r="K61" s="422"/>
      <c r="L61" s="422"/>
      <c r="M61" s="422"/>
      <c r="N61" s="422"/>
      <c r="O61" s="422"/>
      <c r="P61" s="422"/>
      <c r="Q61" s="422"/>
      <c r="R61" s="422"/>
      <c r="S61" s="422"/>
      <c r="W61" s="42"/>
      <c r="X61" s="42"/>
      <c r="Y61" s="42"/>
      <c r="Z61" s="42"/>
      <c r="AA61" s="42"/>
      <c r="AB61" s="42"/>
      <c r="AC61" s="42"/>
      <c r="AD61" s="42"/>
      <c r="AE61" s="44"/>
      <c r="AF61" s="42"/>
      <c r="AG61" s="42"/>
      <c r="AH61" s="42"/>
      <c r="AI61" s="42"/>
      <c r="AJ61" s="42"/>
      <c r="AK61" s="42"/>
      <c r="AL61" s="42"/>
      <c r="AM61" s="42"/>
      <c r="AN61" s="42"/>
      <c r="AO61" s="42"/>
      <c r="AP61" s="248"/>
      <c r="AQ61" s="248"/>
      <c r="AR61" s="248"/>
      <c r="AS61" s="248"/>
      <c r="AT61" s="248"/>
      <c r="AU61" s="248"/>
      <c r="AV61" s="248"/>
      <c r="AW61" s="248"/>
      <c r="AX61" s="248"/>
      <c r="AY61" s="248"/>
      <c r="AZ61" s="248"/>
      <c r="BA61" s="248"/>
      <c r="BB61" s="248"/>
      <c r="BC61" s="248"/>
      <c r="BD61" s="248"/>
      <c r="BE61" s="248"/>
      <c r="BF61" s="248"/>
      <c r="BG61" s="248"/>
      <c r="BH61" s="43"/>
      <c r="BI61" s="43"/>
      <c r="BJ61" s="43"/>
      <c r="BK61" s="42"/>
      <c r="BL61" s="42"/>
      <c r="BM61" s="42"/>
      <c r="BN61" s="42"/>
      <c r="BO61" s="42"/>
      <c r="BP61" s="42"/>
      <c r="BQ61" s="42"/>
      <c r="BR61" s="42"/>
      <c r="BS61" s="44"/>
      <c r="BT61" s="42"/>
      <c r="BU61" s="42"/>
      <c r="BV61" s="42"/>
      <c r="BW61" s="42"/>
      <c r="BX61" s="42"/>
      <c r="BY61" s="42"/>
      <c r="BZ61" s="42"/>
      <c r="CA61" s="26"/>
      <c r="CB61" s="26"/>
      <c r="CC61" s="43"/>
      <c r="CD61" s="43"/>
      <c r="CE61" s="42"/>
      <c r="CF61" s="42"/>
      <c r="CG61" s="42"/>
      <c r="CH61" s="42"/>
      <c r="CI61" s="42"/>
      <c r="CJ61" s="42"/>
      <c r="CK61" s="42"/>
      <c r="CL61" s="42"/>
      <c r="CM61" s="44"/>
      <c r="CN61" s="42"/>
      <c r="CO61" s="42"/>
      <c r="CP61" s="42"/>
      <c r="CQ61" s="42"/>
      <c r="CR61" s="42"/>
      <c r="CS61" s="42"/>
      <c r="CT61" s="42"/>
      <c r="CU61" s="26"/>
      <c r="CV61" s="26"/>
    </row>
    <row r="62" spans="5:100" ht="11.25" customHeight="1">
      <c r="E62" s="28"/>
      <c r="G62" s="422"/>
      <c r="H62" s="422"/>
      <c r="I62" s="422"/>
      <c r="J62" s="422"/>
      <c r="K62" s="422"/>
      <c r="L62" s="422"/>
      <c r="M62" s="422"/>
      <c r="N62" s="422"/>
      <c r="O62" s="422"/>
      <c r="P62" s="422"/>
      <c r="Q62" s="422"/>
      <c r="R62" s="422"/>
      <c r="S62" s="422"/>
      <c r="W62" s="37" t="str">
        <f>Scores!H28</f>
        <v>-</v>
      </c>
      <c r="X62" s="38" t="str">
        <f aca="true" t="shared" si="20" ref="X62:AL62">W62</f>
        <v>-</v>
      </c>
      <c r="Y62" s="38" t="str">
        <f t="shared" si="20"/>
        <v>-</v>
      </c>
      <c r="Z62" s="38" t="str">
        <f t="shared" si="20"/>
        <v>-</v>
      </c>
      <c r="AA62" s="38" t="str">
        <f t="shared" si="20"/>
        <v>-</v>
      </c>
      <c r="AB62" s="38" t="str">
        <f t="shared" si="20"/>
        <v>-</v>
      </c>
      <c r="AC62" s="38" t="str">
        <f t="shared" si="20"/>
        <v>-</v>
      </c>
      <c r="AD62" s="38" t="str">
        <f t="shared" si="20"/>
        <v>-</v>
      </c>
      <c r="AE62" s="38" t="str">
        <f t="shared" si="20"/>
        <v>-</v>
      </c>
      <c r="AF62" s="38" t="str">
        <f t="shared" si="20"/>
        <v>-</v>
      </c>
      <c r="AG62" s="38" t="str">
        <f t="shared" si="20"/>
        <v>-</v>
      </c>
      <c r="AH62" s="38" t="str">
        <f t="shared" si="20"/>
        <v>-</v>
      </c>
      <c r="AI62" s="38" t="str">
        <f t="shared" si="20"/>
        <v>-</v>
      </c>
      <c r="AJ62" s="38" t="str">
        <f t="shared" si="20"/>
        <v>-</v>
      </c>
      <c r="AK62" s="38" t="str">
        <f t="shared" si="20"/>
        <v>-</v>
      </c>
      <c r="AL62" s="34" t="str">
        <f t="shared" si="20"/>
        <v>-</v>
      </c>
      <c r="AM62" s="42"/>
      <c r="AN62" s="42"/>
      <c r="AO62" s="42"/>
      <c r="AP62" s="248"/>
      <c r="AQ62" s="250"/>
      <c r="AR62" s="42"/>
      <c r="AS62" s="42"/>
      <c r="AT62" s="42"/>
      <c r="AU62" s="42"/>
      <c r="AV62" s="42"/>
      <c r="AW62" s="42"/>
      <c r="AX62" s="42"/>
      <c r="AY62" s="42"/>
      <c r="AZ62" s="42"/>
      <c r="BA62" s="42"/>
      <c r="BB62" s="42"/>
      <c r="BC62" s="42"/>
      <c r="BD62" s="42"/>
      <c r="BE62" s="42"/>
      <c r="BF62" s="250"/>
      <c r="BG62" s="248"/>
      <c r="BH62" s="43"/>
      <c r="BI62" s="43"/>
      <c r="BJ62" s="43"/>
      <c r="BK62" s="37" t="str">
        <f>Scores!H34</f>
        <v>-</v>
      </c>
      <c r="BL62" s="38" t="str">
        <f aca="true" t="shared" si="21" ref="BL62:BZ62">BK62</f>
        <v>-</v>
      </c>
      <c r="BM62" s="38" t="str">
        <f t="shared" si="21"/>
        <v>-</v>
      </c>
      <c r="BN62" s="38" t="str">
        <f t="shared" si="21"/>
        <v>-</v>
      </c>
      <c r="BO62" s="38" t="str">
        <f t="shared" si="21"/>
        <v>-</v>
      </c>
      <c r="BP62" s="38" t="str">
        <f t="shared" si="21"/>
        <v>-</v>
      </c>
      <c r="BQ62" s="38" t="str">
        <f t="shared" si="21"/>
        <v>-</v>
      </c>
      <c r="BR62" s="38" t="str">
        <f t="shared" si="21"/>
        <v>-</v>
      </c>
      <c r="BS62" s="38" t="str">
        <f t="shared" si="21"/>
        <v>-</v>
      </c>
      <c r="BT62" s="38" t="str">
        <f t="shared" si="21"/>
        <v>-</v>
      </c>
      <c r="BU62" s="38" t="str">
        <f t="shared" si="21"/>
        <v>-</v>
      </c>
      <c r="BV62" s="38" t="str">
        <f t="shared" si="21"/>
        <v>-</v>
      </c>
      <c r="BW62" s="38" t="str">
        <f t="shared" si="21"/>
        <v>-</v>
      </c>
      <c r="BX62" s="38" t="str">
        <f t="shared" si="21"/>
        <v>-</v>
      </c>
      <c r="BY62" s="38" t="str">
        <f t="shared" si="21"/>
        <v>-</v>
      </c>
      <c r="BZ62" s="34" t="str">
        <f t="shared" si="21"/>
        <v>-</v>
      </c>
      <c r="CA62" s="26"/>
      <c r="CB62" s="26"/>
      <c r="CC62" s="43"/>
      <c r="CD62" s="43"/>
      <c r="CE62" s="37" t="str">
        <f>Scores!H37</f>
        <v>-</v>
      </c>
      <c r="CF62" s="38" t="str">
        <f aca="true" t="shared" si="22" ref="CF62:CT62">CE62</f>
        <v>-</v>
      </c>
      <c r="CG62" s="38" t="str">
        <f t="shared" si="22"/>
        <v>-</v>
      </c>
      <c r="CH62" s="38" t="str">
        <f t="shared" si="22"/>
        <v>-</v>
      </c>
      <c r="CI62" s="38" t="str">
        <f t="shared" si="22"/>
        <v>-</v>
      </c>
      <c r="CJ62" s="38" t="str">
        <f t="shared" si="22"/>
        <v>-</v>
      </c>
      <c r="CK62" s="38" t="str">
        <f t="shared" si="22"/>
        <v>-</v>
      </c>
      <c r="CL62" s="38" t="str">
        <f t="shared" si="22"/>
        <v>-</v>
      </c>
      <c r="CM62" s="38" t="str">
        <f t="shared" si="22"/>
        <v>-</v>
      </c>
      <c r="CN62" s="38" t="str">
        <f t="shared" si="22"/>
        <v>-</v>
      </c>
      <c r="CO62" s="38" t="str">
        <f t="shared" si="22"/>
        <v>-</v>
      </c>
      <c r="CP62" s="38" t="str">
        <f t="shared" si="22"/>
        <v>-</v>
      </c>
      <c r="CQ62" s="38" t="str">
        <f t="shared" si="22"/>
        <v>-</v>
      </c>
      <c r="CR62" s="38" t="str">
        <f t="shared" si="22"/>
        <v>-</v>
      </c>
      <c r="CS62" s="38" t="str">
        <f t="shared" si="22"/>
        <v>-</v>
      </c>
      <c r="CT62" s="34" t="str">
        <f t="shared" si="22"/>
        <v>-</v>
      </c>
      <c r="CU62" s="26"/>
      <c r="CV62" s="26"/>
    </row>
    <row r="63" spans="5:100" ht="11.25" customHeight="1">
      <c r="E63" s="28"/>
      <c r="G63" s="422"/>
      <c r="H63" s="422"/>
      <c r="I63" s="422"/>
      <c r="J63" s="422"/>
      <c r="K63" s="422"/>
      <c r="L63" s="422"/>
      <c r="M63" s="422"/>
      <c r="N63" s="422"/>
      <c r="O63" s="422"/>
      <c r="P63" s="422"/>
      <c r="Q63" s="422"/>
      <c r="R63" s="422"/>
      <c r="S63" s="422"/>
      <c r="W63" s="39" t="str">
        <f>W62</f>
        <v>-</v>
      </c>
      <c r="X63" s="406" t="str">
        <f>Scores!C28</f>
        <v>Traitement personnel du patient</v>
      </c>
      <c r="Y63" s="406"/>
      <c r="Z63" s="406"/>
      <c r="AA63" s="406"/>
      <c r="AB63" s="406"/>
      <c r="AC63" s="406"/>
      <c r="AD63" s="406"/>
      <c r="AE63" s="406"/>
      <c r="AF63" s="406"/>
      <c r="AG63" s="406"/>
      <c r="AH63" s="406"/>
      <c r="AI63" s="406"/>
      <c r="AJ63" s="406"/>
      <c r="AK63" s="406"/>
      <c r="AL63" s="35" t="str">
        <f>AL62</f>
        <v>-</v>
      </c>
      <c r="AM63" s="42"/>
      <c r="AN63" s="42"/>
      <c r="AO63" s="42"/>
      <c r="AP63" s="248"/>
      <c r="AQ63" s="250"/>
      <c r="AR63" s="42"/>
      <c r="AS63" s="42"/>
      <c r="AT63" s="42"/>
      <c r="AU63" s="42"/>
      <c r="AV63" s="42"/>
      <c r="AW63" s="42"/>
      <c r="AX63" s="42"/>
      <c r="AY63" s="42"/>
      <c r="AZ63" s="42"/>
      <c r="BA63" s="42"/>
      <c r="BB63" s="42"/>
      <c r="BC63" s="42"/>
      <c r="BD63" s="42"/>
      <c r="BE63" s="42"/>
      <c r="BF63" s="250"/>
      <c r="BG63" s="248"/>
      <c r="BH63" s="43"/>
      <c r="BI63" s="43"/>
      <c r="BJ63" s="43"/>
      <c r="BK63" s="39" t="str">
        <f>BK62</f>
        <v>-</v>
      </c>
      <c r="BL63" s="406" t="str">
        <f>Scores!C34</f>
        <v>Délivrance nominative</v>
      </c>
      <c r="BM63" s="406"/>
      <c r="BN63" s="406"/>
      <c r="BO63" s="406"/>
      <c r="BP63" s="406"/>
      <c r="BQ63" s="406"/>
      <c r="BR63" s="406"/>
      <c r="BS63" s="406"/>
      <c r="BT63" s="406"/>
      <c r="BU63" s="406"/>
      <c r="BV63" s="406"/>
      <c r="BW63" s="406"/>
      <c r="BX63" s="406"/>
      <c r="BY63" s="406"/>
      <c r="BZ63" s="35" t="str">
        <f>BZ62</f>
        <v>-</v>
      </c>
      <c r="CA63" s="26"/>
      <c r="CB63" s="26"/>
      <c r="CC63" s="43"/>
      <c r="CD63" s="43"/>
      <c r="CE63" s="39" t="str">
        <f>CE62</f>
        <v>-</v>
      </c>
      <c r="CF63" s="406" t="str">
        <f>Scores!C37</f>
        <v>Administration</v>
      </c>
      <c r="CG63" s="406"/>
      <c r="CH63" s="406"/>
      <c r="CI63" s="406"/>
      <c r="CJ63" s="406"/>
      <c r="CK63" s="406"/>
      <c r="CL63" s="406"/>
      <c r="CM63" s="406"/>
      <c r="CN63" s="406"/>
      <c r="CO63" s="406"/>
      <c r="CP63" s="406"/>
      <c r="CQ63" s="406"/>
      <c r="CR63" s="406"/>
      <c r="CS63" s="406"/>
      <c r="CT63" s="35" t="str">
        <f>CT62</f>
        <v>-</v>
      </c>
      <c r="CU63" s="26"/>
      <c r="CV63" s="26"/>
    </row>
    <row r="64" spans="5:100" ht="11.25" customHeight="1">
      <c r="E64" s="31"/>
      <c r="F64" s="30"/>
      <c r="G64" s="423"/>
      <c r="H64" s="423"/>
      <c r="I64" s="423"/>
      <c r="J64" s="423"/>
      <c r="K64" s="423"/>
      <c r="L64" s="423"/>
      <c r="M64" s="423"/>
      <c r="N64" s="423"/>
      <c r="O64" s="423"/>
      <c r="P64" s="423"/>
      <c r="Q64" s="423"/>
      <c r="R64" s="423"/>
      <c r="S64" s="423"/>
      <c r="W64" s="39" t="str">
        <f>W63</f>
        <v>-</v>
      </c>
      <c r="X64" s="406"/>
      <c r="Y64" s="406"/>
      <c r="Z64" s="406"/>
      <c r="AA64" s="406"/>
      <c r="AB64" s="406"/>
      <c r="AC64" s="406"/>
      <c r="AD64" s="406"/>
      <c r="AE64" s="406"/>
      <c r="AF64" s="406"/>
      <c r="AG64" s="406"/>
      <c r="AH64" s="406"/>
      <c r="AI64" s="406"/>
      <c r="AJ64" s="406"/>
      <c r="AK64" s="406"/>
      <c r="AL64" s="35" t="str">
        <f>AL63</f>
        <v>-</v>
      </c>
      <c r="AM64" s="42"/>
      <c r="AN64" s="42"/>
      <c r="AO64" s="42"/>
      <c r="AP64" s="248"/>
      <c r="AQ64" s="250"/>
      <c r="AR64" s="42"/>
      <c r="AS64" s="42"/>
      <c r="AT64" s="42"/>
      <c r="AU64" s="42"/>
      <c r="AV64" s="42"/>
      <c r="AW64" s="42"/>
      <c r="AX64" s="42"/>
      <c r="AY64" s="42"/>
      <c r="AZ64" s="42"/>
      <c r="BA64" s="42"/>
      <c r="BB64" s="42"/>
      <c r="BC64" s="42"/>
      <c r="BD64" s="42"/>
      <c r="BE64" s="42"/>
      <c r="BF64" s="250"/>
      <c r="BG64" s="248"/>
      <c r="BH64" s="43"/>
      <c r="BI64" s="43"/>
      <c r="BJ64" s="43"/>
      <c r="BK64" s="39" t="str">
        <f>BK63</f>
        <v>-</v>
      </c>
      <c r="BL64" s="406"/>
      <c r="BM64" s="406"/>
      <c r="BN64" s="406"/>
      <c r="BO64" s="406"/>
      <c r="BP64" s="406"/>
      <c r="BQ64" s="406"/>
      <c r="BR64" s="406"/>
      <c r="BS64" s="406"/>
      <c r="BT64" s="406"/>
      <c r="BU64" s="406"/>
      <c r="BV64" s="406"/>
      <c r="BW64" s="406"/>
      <c r="BX64" s="406"/>
      <c r="BY64" s="406"/>
      <c r="BZ64" s="35" t="str">
        <f>BZ63</f>
        <v>-</v>
      </c>
      <c r="CA64" s="26"/>
      <c r="CB64" s="26"/>
      <c r="CC64" s="43"/>
      <c r="CD64" s="43"/>
      <c r="CE64" s="39" t="str">
        <f>CE63</f>
        <v>-</v>
      </c>
      <c r="CF64" s="406"/>
      <c r="CG64" s="406"/>
      <c r="CH64" s="406"/>
      <c r="CI64" s="406"/>
      <c r="CJ64" s="406"/>
      <c r="CK64" s="406"/>
      <c r="CL64" s="406"/>
      <c r="CM64" s="406"/>
      <c r="CN64" s="406"/>
      <c r="CO64" s="406"/>
      <c r="CP64" s="406"/>
      <c r="CQ64" s="406"/>
      <c r="CR64" s="406"/>
      <c r="CS64" s="406"/>
      <c r="CT64" s="35" t="str">
        <f>CT63</f>
        <v>-</v>
      </c>
      <c r="CU64" s="26"/>
      <c r="CV64" s="26"/>
    </row>
    <row r="65" spans="5:100" ht="11.25" customHeight="1">
      <c r="E65" s="28"/>
      <c r="W65" s="39" t="str">
        <f>W64</f>
        <v>-</v>
      </c>
      <c r="X65" s="406"/>
      <c r="Y65" s="406"/>
      <c r="Z65" s="406"/>
      <c r="AA65" s="406"/>
      <c r="AB65" s="406"/>
      <c r="AC65" s="406"/>
      <c r="AD65" s="406"/>
      <c r="AE65" s="406"/>
      <c r="AF65" s="406"/>
      <c r="AG65" s="406"/>
      <c r="AH65" s="406"/>
      <c r="AI65" s="406"/>
      <c r="AJ65" s="406"/>
      <c r="AK65" s="406"/>
      <c r="AL65" s="35" t="str">
        <f>AL64</f>
        <v>-</v>
      </c>
      <c r="AM65" s="42"/>
      <c r="AN65" s="42"/>
      <c r="AO65" s="42"/>
      <c r="AP65" s="248"/>
      <c r="AQ65" s="250"/>
      <c r="AR65" s="42"/>
      <c r="AS65" s="42"/>
      <c r="AT65" s="42"/>
      <c r="AU65" s="42"/>
      <c r="AV65" s="42"/>
      <c r="AW65" s="42"/>
      <c r="AX65" s="42"/>
      <c r="AY65" s="42"/>
      <c r="AZ65" s="42"/>
      <c r="BA65" s="42"/>
      <c r="BB65" s="42"/>
      <c r="BC65" s="42"/>
      <c r="BD65" s="42"/>
      <c r="BE65" s="42"/>
      <c r="BF65" s="250"/>
      <c r="BG65" s="248"/>
      <c r="BH65" s="43"/>
      <c r="BI65" s="43"/>
      <c r="BJ65" s="43"/>
      <c r="BK65" s="39" t="str">
        <f>BK64</f>
        <v>-</v>
      </c>
      <c r="BL65" s="406"/>
      <c r="BM65" s="406"/>
      <c r="BN65" s="406"/>
      <c r="BO65" s="406"/>
      <c r="BP65" s="406"/>
      <c r="BQ65" s="406"/>
      <c r="BR65" s="406"/>
      <c r="BS65" s="406"/>
      <c r="BT65" s="406"/>
      <c r="BU65" s="406"/>
      <c r="BV65" s="406"/>
      <c r="BW65" s="406"/>
      <c r="BX65" s="406"/>
      <c r="BY65" s="406"/>
      <c r="BZ65" s="35" t="str">
        <f>BZ64</f>
        <v>-</v>
      </c>
      <c r="CA65" s="26"/>
      <c r="CB65" s="26"/>
      <c r="CC65" s="43"/>
      <c r="CD65" s="43"/>
      <c r="CE65" s="39" t="str">
        <f>CE64</f>
        <v>-</v>
      </c>
      <c r="CF65" s="406"/>
      <c r="CG65" s="406"/>
      <c r="CH65" s="406"/>
      <c r="CI65" s="406"/>
      <c r="CJ65" s="406"/>
      <c r="CK65" s="406"/>
      <c r="CL65" s="406"/>
      <c r="CM65" s="406"/>
      <c r="CN65" s="406"/>
      <c r="CO65" s="406"/>
      <c r="CP65" s="406"/>
      <c r="CQ65" s="406"/>
      <c r="CR65" s="406"/>
      <c r="CS65" s="406"/>
      <c r="CT65" s="35" t="str">
        <f>CT64</f>
        <v>-</v>
      </c>
      <c r="CU65" s="26"/>
      <c r="CV65" s="26"/>
    </row>
    <row r="66" spans="5:100" ht="11.25" customHeight="1">
      <c r="E66" s="28"/>
      <c r="W66" s="39" t="str">
        <f>W65</f>
        <v>-</v>
      </c>
      <c r="X66" s="406"/>
      <c r="Y66" s="406"/>
      <c r="Z66" s="406"/>
      <c r="AA66" s="406"/>
      <c r="AB66" s="406"/>
      <c r="AC66" s="406"/>
      <c r="AD66" s="406"/>
      <c r="AE66" s="406"/>
      <c r="AF66" s="406"/>
      <c r="AG66" s="406"/>
      <c r="AH66" s="406"/>
      <c r="AI66" s="406"/>
      <c r="AJ66" s="406"/>
      <c r="AK66" s="406"/>
      <c r="AL66" s="35" t="str">
        <f>AL65</f>
        <v>-</v>
      </c>
      <c r="AM66" s="42"/>
      <c r="AN66" s="42"/>
      <c r="AO66" s="42"/>
      <c r="AP66" s="248"/>
      <c r="AQ66" s="250"/>
      <c r="AR66" s="42"/>
      <c r="AS66" s="42"/>
      <c r="AT66" s="42"/>
      <c r="AU66" s="42"/>
      <c r="AV66" s="42"/>
      <c r="AW66" s="42"/>
      <c r="AX66" s="42"/>
      <c r="AY66" s="42"/>
      <c r="AZ66" s="42"/>
      <c r="BA66" s="42"/>
      <c r="BB66" s="42"/>
      <c r="BC66" s="42"/>
      <c r="BD66" s="42"/>
      <c r="BE66" s="42"/>
      <c r="BF66" s="250"/>
      <c r="BG66" s="248"/>
      <c r="BH66" s="43"/>
      <c r="BI66" s="43"/>
      <c r="BJ66" s="43"/>
      <c r="BK66" s="39" t="str">
        <f>BK65</f>
        <v>-</v>
      </c>
      <c r="BL66" s="406"/>
      <c r="BM66" s="406"/>
      <c r="BN66" s="406"/>
      <c r="BO66" s="406"/>
      <c r="BP66" s="406"/>
      <c r="BQ66" s="406"/>
      <c r="BR66" s="406"/>
      <c r="BS66" s="406"/>
      <c r="BT66" s="406"/>
      <c r="BU66" s="406"/>
      <c r="BV66" s="406"/>
      <c r="BW66" s="406"/>
      <c r="BX66" s="406"/>
      <c r="BY66" s="406"/>
      <c r="BZ66" s="35" t="str">
        <f>BZ65</f>
        <v>-</v>
      </c>
      <c r="CA66" s="26"/>
      <c r="CB66" s="26"/>
      <c r="CC66" s="43"/>
      <c r="CD66" s="43"/>
      <c r="CE66" s="39" t="str">
        <f>CE65</f>
        <v>-</v>
      </c>
      <c r="CF66" s="406"/>
      <c r="CG66" s="406"/>
      <c r="CH66" s="406"/>
      <c r="CI66" s="406"/>
      <c r="CJ66" s="406"/>
      <c r="CK66" s="406"/>
      <c r="CL66" s="406"/>
      <c r="CM66" s="406"/>
      <c r="CN66" s="406"/>
      <c r="CO66" s="406"/>
      <c r="CP66" s="406"/>
      <c r="CQ66" s="406"/>
      <c r="CR66" s="406"/>
      <c r="CS66" s="406"/>
      <c r="CT66" s="35" t="str">
        <f>CT65</f>
        <v>-</v>
      </c>
      <c r="CU66" s="26"/>
      <c r="CV66" s="26"/>
    </row>
    <row r="67" spans="5:100" ht="11.25" customHeight="1" thickBot="1">
      <c r="E67" s="28"/>
      <c r="W67" s="40" t="str">
        <f>W66</f>
        <v>-</v>
      </c>
      <c r="X67" s="41" t="str">
        <f aca="true" t="shared" si="23" ref="X67:AL67">W67</f>
        <v>-</v>
      </c>
      <c r="Y67" s="41" t="str">
        <f t="shared" si="23"/>
        <v>-</v>
      </c>
      <c r="Z67" s="41" t="str">
        <f t="shared" si="23"/>
        <v>-</v>
      </c>
      <c r="AA67" s="41" t="str">
        <f t="shared" si="23"/>
        <v>-</v>
      </c>
      <c r="AB67" s="41" t="str">
        <f t="shared" si="23"/>
        <v>-</v>
      </c>
      <c r="AC67" s="41" t="str">
        <f t="shared" si="23"/>
        <v>-</v>
      </c>
      <c r="AD67" s="41" t="str">
        <f t="shared" si="23"/>
        <v>-</v>
      </c>
      <c r="AE67" s="41" t="str">
        <f t="shared" si="23"/>
        <v>-</v>
      </c>
      <c r="AF67" s="41" t="str">
        <f t="shared" si="23"/>
        <v>-</v>
      </c>
      <c r="AG67" s="41" t="str">
        <f t="shared" si="23"/>
        <v>-</v>
      </c>
      <c r="AH67" s="41" t="str">
        <f t="shared" si="23"/>
        <v>-</v>
      </c>
      <c r="AI67" s="41" t="str">
        <f t="shared" si="23"/>
        <v>-</v>
      </c>
      <c r="AJ67" s="41" t="str">
        <f t="shared" si="23"/>
        <v>-</v>
      </c>
      <c r="AK67" s="41" t="str">
        <f t="shared" si="23"/>
        <v>-</v>
      </c>
      <c r="AL67" s="36" t="str">
        <f t="shared" si="23"/>
        <v>-</v>
      </c>
      <c r="AM67" s="42"/>
      <c r="AN67" s="42"/>
      <c r="AO67" s="42"/>
      <c r="AP67" s="248"/>
      <c r="AQ67" s="250"/>
      <c r="AR67" s="42"/>
      <c r="AS67" s="42"/>
      <c r="AT67" s="42"/>
      <c r="AU67" s="42"/>
      <c r="AV67" s="42"/>
      <c r="AW67" s="42"/>
      <c r="AX67" s="42"/>
      <c r="AY67" s="42"/>
      <c r="AZ67" s="42"/>
      <c r="BA67" s="42"/>
      <c r="BB67" s="42"/>
      <c r="BC67" s="42"/>
      <c r="BD67" s="42"/>
      <c r="BE67" s="42"/>
      <c r="BF67" s="250"/>
      <c r="BG67" s="248"/>
      <c r="BH67" s="43"/>
      <c r="BI67" s="43"/>
      <c r="BJ67" s="43"/>
      <c r="BK67" s="40" t="str">
        <f>BK66</f>
        <v>-</v>
      </c>
      <c r="BL67" s="41" t="str">
        <f aca="true" t="shared" si="24" ref="BL67:BZ67">BK67</f>
        <v>-</v>
      </c>
      <c r="BM67" s="41" t="str">
        <f t="shared" si="24"/>
        <v>-</v>
      </c>
      <c r="BN67" s="41" t="str">
        <f t="shared" si="24"/>
        <v>-</v>
      </c>
      <c r="BO67" s="41" t="str">
        <f t="shared" si="24"/>
        <v>-</v>
      </c>
      <c r="BP67" s="41" t="str">
        <f t="shared" si="24"/>
        <v>-</v>
      </c>
      <c r="BQ67" s="41" t="str">
        <f t="shared" si="24"/>
        <v>-</v>
      </c>
      <c r="BR67" s="41" t="str">
        <f t="shared" si="24"/>
        <v>-</v>
      </c>
      <c r="BS67" s="41" t="str">
        <f t="shared" si="24"/>
        <v>-</v>
      </c>
      <c r="BT67" s="41" t="str">
        <f t="shared" si="24"/>
        <v>-</v>
      </c>
      <c r="BU67" s="41" t="str">
        <f t="shared" si="24"/>
        <v>-</v>
      </c>
      <c r="BV67" s="41" t="str">
        <f t="shared" si="24"/>
        <v>-</v>
      </c>
      <c r="BW67" s="41" t="str">
        <f t="shared" si="24"/>
        <v>-</v>
      </c>
      <c r="BX67" s="41" t="str">
        <f t="shared" si="24"/>
        <v>-</v>
      </c>
      <c r="BY67" s="41" t="str">
        <f t="shared" si="24"/>
        <v>-</v>
      </c>
      <c r="BZ67" s="36" t="str">
        <f t="shared" si="24"/>
        <v>-</v>
      </c>
      <c r="CA67" s="26"/>
      <c r="CB67" s="26"/>
      <c r="CC67" s="43"/>
      <c r="CD67" s="43"/>
      <c r="CE67" s="40" t="str">
        <f>CE66</f>
        <v>-</v>
      </c>
      <c r="CF67" s="41" t="str">
        <f aca="true" t="shared" si="25" ref="CF67:CT67">CE67</f>
        <v>-</v>
      </c>
      <c r="CG67" s="41" t="str">
        <f t="shared" si="25"/>
        <v>-</v>
      </c>
      <c r="CH67" s="41" t="str">
        <f t="shared" si="25"/>
        <v>-</v>
      </c>
      <c r="CI67" s="41" t="str">
        <f t="shared" si="25"/>
        <v>-</v>
      </c>
      <c r="CJ67" s="41" t="str">
        <f t="shared" si="25"/>
        <v>-</v>
      </c>
      <c r="CK67" s="41" t="str">
        <f t="shared" si="25"/>
        <v>-</v>
      </c>
      <c r="CL67" s="41" t="str">
        <f t="shared" si="25"/>
        <v>-</v>
      </c>
      <c r="CM67" s="41" t="str">
        <f t="shared" si="25"/>
        <v>-</v>
      </c>
      <c r="CN67" s="41" t="str">
        <f t="shared" si="25"/>
        <v>-</v>
      </c>
      <c r="CO67" s="41" t="str">
        <f t="shared" si="25"/>
        <v>-</v>
      </c>
      <c r="CP67" s="41" t="str">
        <f t="shared" si="25"/>
        <v>-</v>
      </c>
      <c r="CQ67" s="41" t="str">
        <f t="shared" si="25"/>
        <v>-</v>
      </c>
      <c r="CR67" s="41" t="str">
        <f t="shared" si="25"/>
        <v>-</v>
      </c>
      <c r="CS67" s="41" t="str">
        <f t="shared" si="25"/>
        <v>-</v>
      </c>
      <c r="CT67" s="36" t="str">
        <f t="shared" si="25"/>
        <v>-</v>
      </c>
      <c r="CU67" s="26"/>
      <c r="CV67" s="26"/>
    </row>
    <row r="68" spans="5:100" ht="11.25" customHeight="1">
      <c r="E68" s="28"/>
      <c r="W68" s="42"/>
      <c r="X68" s="42"/>
      <c r="Y68" s="42"/>
      <c r="Z68" s="42"/>
      <c r="AA68" s="42"/>
      <c r="AB68" s="42"/>
      <c r="AC68" s="42"/>
      <c r="AD68" s="42"/>
      <c r="AE68" s="44"/>
      <c r="AF68" s="42"/>
      <c r="AG68" s="42"/>
      <c r="AH68" s="42"/>
      <c r="AI68" s="42"/>
      <c r="AJ68" s="42"/>
      <c r="AK68" s="42"/>
      <c r="AL68" s="42"/>
      <c r="AM68" s="42"/>
      <c r="AN68" s="42"/>
      <c r="AO68" s="42"/>
      <c r="AP68" s="248"/>
      <c r="AQ68" s="248"/>
      <c r="AR68" s="42"/>
      <c r="AS68" s="42"/>
      <c r="AT68" s="42"/>
      <c r="AU68" s="42"/>
      <c r="AV68" s="42"/>
      <c r="AW68" s="42"/>
      <c r="AX68" s="42"/>
      <c r="AY68" s="42"/>
      <c r="AZ68" s="42"/>
      <c r="BA68" s="42"/>
      <c r="BB68" s="42"/>
      <c r="BC68" s="42"/>
      <c r="BD68" s="42"/>
      <c r="BE68" s="42"/>
      <c r="BF68" s="248"/>
      <c r="BG68" s="248"/>
      <c r="BH68" s="43"/>
      <c r="BI68" s="43"/>
      <c r="BJ68" s="43"/>
      <c r="BK68" s="42"/>
      <c r="BL68" s="42"/>
      <c r="BM68" s="42"/>
      <c r="BN68" s="42"/>
      <c r="BO68" s="42"/>
      <c r="BP68" s="42"/>
      <c r="BQ68" s="42"/>
      <c r="BR68" s="42"/>
      <c r="BS68" s="44"/>
      <c r="BT68" s="42"/>
      <c r="BU68" s="42"/>
      <c r="BV68" s="42"/>
      <c r="BW68" s="42"/>
      <c r="BX68" s="42"/>
      <c r="BY68" s="42"/>
      <c r="BZ68" s="42"/>
      <c r="CA68" s="26"/>
      <c r="CB68" s="26"/>
      <c r="CC68" s="43"/>
      <c r="CD68" s="43"/>
      <c r="CE68" s="42"/>
      <c r="CF68" s="42"/>
      <c r="CG68" s="42"/>
      <c r="CH68" s="42"/>
      <c r="CI68" s="42"/>
      <c r="CJ68" s="42"/>
      <c r="CK68" s="42"/>
      <c r="CL68" s="42"/>
      <c r="CM68" s="44"/>
      <c r="CN68" s="42"/>
      <c r="CO68" s="42"/>
      <c r="CP68" s="42"/>
      <c r="CQ68" s="42"/>
      <c r="CR68" s="42"/>
      <c r="CS68" s="42"/>
      <c r="CT68" s="42"/>
      <c r="CU68" s="26"/>
      <c r="CV68" s="26"/>
    </row>
    <row r="69" spans="5:100" ht="11.25" customHeight="1" thickBot="1">
      <c r="E69" s="28"/>
      <c r="W69" s="42"/>
      <c r="X69" s="42"/>
      <c r="Y69" s="42"/>
      <c r="Z69" s="42"/>
      <c r="AA69" s="42"/>
      <c r="AB69" s="42"/>
      <c r="AC69" s="42"/>
      <c r="AD69" s="42"/>
      <c r="AE69" s="44"/>
      <c r="AF69" s="42"/>
      <c r="AG69" s="42"/>
      <c r="AH69" s="42"/>
      <c r="AI69" s="42"/>
      <c r="AJ69" s="42"/>
      <c r="AK69" s="42"/>
      <c r="AL69" s="42"/>
      <c r="AM69" s="42"/>
      <c r="AN69" s="42"/>
      <c r="AO69" s="42"/>
      <c r="AP69" s="248"/>
      <c r="AQ69" s="248"/>
      <c r="AR69" s="42"/>
      <c r="AS69" s="42"/>
      <c r="AT69" s="42"/>
      <c r="AU69" s="42"/>
      <c r="AV69" s="42"/>
      <c r="AW69" s="42"/>
      <c r="AX69" s="42"/>
      <c r="AY69" s="42"/>
      <c r="AZ69" s="42"/>
      <c r="BA69" s="42"/>
      <c r="BB69" s="42"/>
      <c r="BC69" s="42"/>
      <c r="BD69" s="42"/>
      <c r="BE69" s="42"/>
      <c r="BF69" s="248"/>
      <c r="BG69" s="248"/>
      <c r="BH69" s="43"/>
      <c r="BI69" s="42"/>
      <c r="BJ69" s="42"/>
      <c r="BK69" s="42"/>
      <c r="BL69" s="42"/>
      <c r="BM69" s="42"/>
      <c r="BN69" s="42"/>
      <c r="BO69" s="42"/>
      <c r="BP69" s="42"/>
      <c r="BQ69" s="42"/>
      <c r="BR69" s="42"/>
      <c r="BS69" s="42"/>
      <c r="BT69" s="42"/>
      <c r="BU69" s="42"/>
      <c r="BV69" s="42"/>
      <c r="BW69" s="42"/>
      <c r="BX69" s="42"/>
      <c r="BY69" s="42"/>
      <c r="BZ69" s="42"/>
      <c r="CA69" s="42"/>
      <c r="CB69" s="42"/>
      <c r="CC69" s="43"/>
      <c r="CD69" s="43"/>
      <c r="CE69" s="42"/>
      <c r="CF69" s="42"/>
      <c r="CG69" s="42"/>
      <c r="CH69" s="42"/>
      <c r="CI69" s="42"/>
      <c r="CJ69" s="42"/>
      <c r="CK69" s="42"/>
      <c r="CL69" s="42"/>
      <c r="CM69" s="44"/>
      <c r="CN69" s="42"/>
      <c r="CO69" s="42"/>
      <c r="CP69" s="42"/>
      <c r="CQ69" s="42"/>
      <c r="CR69" s="42"/>
      <c r="CS69" s="42"/>
      <c r="CT69" s="42"/>
      <c r="CU69" s="27"/>
      <c r="CV69" s="27"/>
    </row>
    <row r="70" spans="5:100" ht="11.25" customHeight="1">
      <c r="E70" s="28"/>
      <c r="W70" s="37" t="str">
        <f>Scores!H29</f>
        <v>-</v>
      </c>
      <c r="X70" s="38" t="str">
        <f aca="true" t="shared" si="26" ref="X70:AL70">W70</f>
        <v>-</v>
      </c>
      <c r="Y70" s="38" t="str">
        <f t="shared" si="26"/>
        <v>-</v>
      </c>
      <c r="Z70" s="38" t="str">
        <f t="shared" si="26"/>
        <v>-</v>
      </c>
      <c r="AA70" s="38" t="str">
        <f t="shared" si="26"/>
        <v>-</v>
      </c>
      <c r="AB70" s="38" t="str">
        <f t="shared" si="26"/>
        <v>-</v>
      </c>
      <c r="AC70" s="38" t="str">
        <f t="shared" si="26"/>
        <v>-</v>
      </c>
      <c r="AD70" s="38" t="str">
        <f t="shared" si="26"/>
        <v>-</v>
      </c>
      <c r="AE70" s="38" t="str">
        <f t="shared" si="26"/>
        <v>-</v>
      </c>
      <c r="AF70" s="38" t="str">
        <f t="shared" si="26"/>
        <v>-</v>
      </c>
      <c r="AG70" s="38" t="str">
        <f t="shared" si="26"/>
        <v>-</v>
      </c>
      <c r="AH70" s="38" t="str">
        <f t="shared" si="26"/>
        <v>-</v>
      </c>
      <c r="AI70" s="38" t="str">
        <f t="shared" si="26"/>
        <v>-</v>
      </c>
      <c r="AJ70" s="38" t="str">
        <f t="shared" si="26"/>
        <v>-</v>
      </c>
      <c r="AK70" s="38" t="str">
        <f t="shared" si="26"/>
        <v>-</v>
      </c>
      <c r="AL70" s="34" t="str">
        <f t="shared" si="26"/>
        <v>-</v>
      </c>
      <c r="AM70" s="42"/>
      <c r="AN70" s="42"/>
      <c r="AO70" s="42"/>
      <c r="AP70" s="248"/>
      <c r="AQ70" s="250"/>
      <c r="AR70" s="42"/>
      <c r="AS70" s="42"/>
      <c r="AT70" s="42"/>
      <c r="AU70" s="42"/>
      <c r="AV70" s="42"/>
      <c r="AW70" s="42"/>
      <c r="AX70" s="42"/>
      <c r="AY70" s="42"/>
      <c r="AZ70" s="42"/>
      <c r="BA70" s="42"/>
      <c r="BB70" s="42"/>
      <c r="BC70" s="42"/>
      <c r="BD70" s="42"/>
      <c r="BE70" s="42"/>
      <c r="BF70" s="250"/>
      <c r="BG70" s="248"/>
      <c r="BH70" s="43"/>
      <c r="BI70" s="42"/>
      <c r="BJ70" s="42"/>
      <c r="BK70" s="42"/>
      <c r="BL70" s="42"/>
      <c r="BM70" s="42"/>
      <c r="BN70" s="42"/>
      <c r="BO70" s="42"/>
      <c r="BP70" s="42"/>
      <c r="BQ70" s="42"/>
      <c r="BR70" s="42"/>
      <c r="BS70" s="42"/>
      <c r="BT70" s="42"/>
      <c r="BU70" s="42"/>
      <c r="BV70" s="42"/>
      <c r="BW70" s="42"/>
      <c r="BX70" s="42"/>
      <c r="BY70" s="42"/>
      <c r="BZ70" s="42"/>
      <c r="CA70" s="42"/>
      <c r="CB70" s="42"/>
      <c r="CC70" s="43"/>
      <c r="CD70" s="43"/>
      <c r="CE70" s="37" t="str">
        <f>Scores!H38</f>
        <v>-</v>
      </c>
      <c r="CF70" s="38" t="str">
        <f aca="true" t="shared" si="27" ref="CF70:CT70">CE70</f>
        <v>-</v>
      </c>
      <c r="CG70" s="38" t="str">
        <f t="shared" si="27"/>
        <v>-</v>
      </c>
      <c r="CH70" s="38" t="str">
        <f t="shared" si="27"/>
        <v>-</v>
      </c>
      <c r="CI70" s="38" t="str">
        <f t="shared" si="27"/>
        <v>-</v>
      </c>
      <c r="CJ70" s="38" t="str">
        <f t="shared" si="27"/>
        <v>-</v>
      </c>
      <c r="CK70" s="38" t="str">
        <f t="shared" si="27"/>
        <v>-</v>
      </c>
      <c r="CL70" s="38" t="str">
        <f t="shared" si="27"/>
        <v>-</v>
      </c>
      <c r="CM70" s="38" t="str">
        <f t="shared" si="27"/>
        <v>-</v>
      </c>
      <c r="CN70" s="38" t="str">
        <f t="shared" si="27"/>
        <v>-</v>
      </c>
      <c r="CO70" s="38" t="str">
        <f t="shared" si="27"/>
        <v>-</v>
      </c>
      <c r="CP70" s="38" t="str">
        <f t="shared" si="27"/>
        <v>-</v>
      </c>
      <c r="CQ70" s="38" t="str">
        <f t="shared" si="27"/>
        <v>-</v>
      </c>
      <c r="CR70" s="38" t="str">
        <f t="shared" si="27"/>
        <v>-</v>
      </c>
      <c r="CS70" s="38" t="str">
        <f t="shared" si="27"/>
        <v>-</v>
      </c>
      <c r="CT70" s="34" t="str">
        <f t="shared" si="27"/>
        <v>-</v>
      </c>
      <c r="CU70" s="27"/>
      <c r="CV70" s="27"/>
    </row>
    <row r="71" spans="5:100" ht="11.25" customHeight="1">
      <c r="E71" s="28"/>
      <c r="W71" s="39" t="str">
        <f>W70</f>
        <v>-</v>
      </c>
      <c r="X71" s="406" t="str">
        <f>Scores!C29</f>
        <v>Préparation de la sortie du patient</v>
      </c>
      <c r="Y71" s="406"/>
      <c r="Z71" s="406"/>
      <c r="AA71" s="406"/>
      <c r="AB71" s="406"/>
      <c r="AC71" s="406"/>
      <c r="AD71" s="406"/>
      <c r="AE71" s="406"/>
      <c r="AF71" s="406"/>
      <c r="AG71" s="406"/>
      <c r="AH71" s="406"/>
      <c r="AI71" s="406"/>
      <c r="AJ71" s="406"/>
      <c r="AK71" s="406"/>
      <c r="AL71" s="35" t="str">
        <f>AL70</f>
        <v>-</v>
      </c>
      <c r="AM71" s="42"/>
      <c r="AN71" s="42"/>
      <c r="AO71" s="42"/>
      <c r="AP71" s="248"/>
      <c r="AQ71" s="250"/>
      <c r="AR71" s="42"/>
      <c r="AS71" s="42"/>
      <c r="AT71" s="42"/>
      <c r="AU71" s="42"/>
      <c r="AV71" s="42"/>
      <c r="AW71" s="42"/>
      <c r="AX71" s="42"/>
      <c r="AY71" s="42"/>
      <c r="AZ71" s="42"/>
      <c r="BA71" s="42"/>
      <c r="BB71" s="42"/>
      <c r="BC71" s="42"/>
      <c r="BD71" s="42"/>
      <c r="BE71" s="42"/>
      <c r="BF71" s="250"/>
      <c r="BG71" s="248"/>
      <c r="BH71" s="43"/>
      <c r="BI71" s="42"/>
      <c r="BJ71" s="42"/>
      <c r="BK71" s="42"/>
      <c r="BL71" s="42"/>
      <c r="BM71" s="42"/>
      <c r="BN71" s="42"/>
      <c r="BO71" s="42"/>
      <c r="BP71" s="42"/>
      <c r="BQ71" s="42"/>
      <c r="BR71" s="42"/>
      <c r="BS71" s="42"/>
      <c r="BT71" s="42"/>
      <c r="BU71" s="42"/>
      <c r="BV71" s="42"/>
      <c r="BW71" s="42"/>
      <c r="BX71" s="42"/>
      <c r="BY71" s="42"/>
      <c r="BZ71" s="42"/>
      <c r="CA71" s="42"/>
      <c r="CB71" s="42"/>
      <c r="CC71" s="43"/>
      <c r="CD71" s="43"/>
      <c r="CE71" s="39" t="str">
        <f>CE70</f>
        <v>-</v>
      </c>
      <c r="CF71" s="406" t="str">
        <f>Scores!C38</f>
        <v>Aide à la prise</v>
      </c>
      <c r="CG71" s="406"/>
      <c r="CH71" s="406"/>
      <c r="CI71" s="406"/>
      <c r="CJ71" s="406"/>
      <c r="CK71" s="406"/>
      <c r="CL71" s="406"/>
      <c r="CM71" s="406"/>
      <c r="CN71" s="406"/>
      <c r="CO71" s="406"/>
      <c r="CP71" s="406"/>
      <c r="CQ71" s="406"/>
      <c r="CR71" s="406"/>
      <c r="CS71" s="406"/>
      <c r="CT71" s="35" t="str">
        <f>CT70</f>
        <v>-</v>
      </c>
      <c r="CU71" s="27"/>
      <c r="CV71" s="27"/>
    </row>
    <row r="72" spans="5:100" ht="11.25" customHeight="1">
      <c r="E72" s="28"/>
      <c r="W72" s="39" t="str">
        <f>W71</f>
        <v>-</v>
      </c>
      <c r="X72" s="406"/>
      <c r="Y72" s="406"/>
      <c r="Z72" s="406"/>
      <c r="AA72" s="406"/>
      <c r="AB72" s="406"/>
      <c r="AC72" s="406"/>
      <c r="AD72" s="406"/>
      <c r="AE72" s="406"/>
      <c r="AF72" s="406"/>
      <c r="AG72" s="406"/>
      <c r="AH72" s="406"/>
      <c r="AI72" s="406"/>
      <c r="AJ72" s="406"/>
      <c r="AK72" s="406"/>
      <c r="AL72" s="35" t="str">
        <f>AL71</f>
        <v>-</v>
      </c>
      <c r="AM72" s="45"/>
      <c r="AN72" s="45"/>
      <c r="AO72" s="45"/>
      <c r="AP72" s="251"/>
      <c r="AQ72" s="250"/>
      <c r="AR72" s="42"/>
      <c r="AS72" s="42"/>
      <c r="AT72" s="42"/>
      <c r="AU72" s="42"/>
      <c r="AV72" s="42"/>
      <c r="AW72" s="42"/>
      <c r="AX72" s="42"/>
      <c r="AY72" s="42"/>
      <c r="AZ72" s="42"/>
      <c r="BA72" s="42"/>
      <c r="BB72" s="42"/>
      <c r="BC72" s="42"/>
      <c r="BD72" s="42"/>
      <c r="BE72" s="42"/>
      <c r="BF72" s="250"/>
      <c r="BG72" s="251"/>
      <c r="BH72" s="45"/>
      <c r="BI72" s="42"/>
      <c r="BJ72" s="42"/>
      <c r="BK72" s="42"/>
      <c r="BL72" s="42"/>
      <c r="BM72" s="42"/>
      <c r="BN72" s="42"/>
      <c r="BO72" s="42"/>
      <c r="BP72" s="42"/>
      <c r="BQ72" s="42"/>
      <c r="BR72" s="42"/>
      <c r="BS72" s="42"/>
      <c r="BT72" s="42"/>
      <c r="BU72" s="42"/>
      <c r="BV72" s="42"/>
      <c r="BW72" s="42"/>
      <c r="BX72" s="42"/>
      <c r="BY72" s="42"/>
      <c r="BZ72" s="42"/>
      <c r="CA72" s="42"/>
      <c r="CB72" s="42"/>
      <c r="CC72" s="45"/>
      <c r="CD72" s="45"/>
      <c r="CE72" s="39" t="str">
        <f>CE71</f>
        <v>-</v>
      </c>
      <c r="CF72" s="406"/>
      <c r="CG72" s="406"/>
      <c r="CH72" s="406"/>
      <c r="CI72" s="406"/>
      <c r="CJ72" s="406"/>
      <c r="CK72" s="406"/>
      <c r="CL72" s="406"/>
      <c r="CM72" s="406"/>
      <c r="CN72" s="406"/>
      <c r="CO72" s="406"/>
      <c r="CP72" s="406"/>
      <c r="CQ72" s="406"/>
      <c r="CR72" s="406"/>
      <c r="CS72" s="406"/>
      <c r="CT72" s="35" t="str">
        <f>CT71</f>
        <v>-</v>
      </c>
      <c r="CU72" s="27"/>
      <c r="CV72" s="27"/>
    </row>
    <row r="73" spans="5:100" ht="11.25" customHeight="1">
      <c r="E73" s="28"/>
      <c r="W73" s="39" t="str">
        <f>W72</f>
        <v>-</v>
      </c>
      <c r="X73" s="406"/>
      <c r="Y73" s="406"/>
      <c r="Z73" s="406"/>
      <c r="AA73" s="406"/>
      <c r="AB73" s="406"/>
      <c r="AC73" s="406"/>
      <c r="AD73" s="406"/>
      <c r="AE73" s="406"/>
      <c r="AF73" s="406"/>
      <c r="AG73" s="406"/>
      <c r="AH73" s="406"/>
      <c r="AI73" s="406"/>
      <c r="AJ73" s="406"/>
      <c r="AK73" s="406"/>
      <c r="AL73" s="35" t="str">
        <f>AL72</f>
        <v>-</v>
      </c>
      <c r="AM73" s="45"/>
      <c r="AN73" s="45"/>
      <c r="AO73" s="45"/>
      <c r="AP73" s="251"/>
      <c r="AQ73" s="250"/>
      <c r="AR73" s="42"/>
      <c r="AS73" s="42"/>
      <c r="AT73" s="42"/>
      <c r="AU73" s="42"/>
      <c r="AV73" s="42"/>
      <c r="AW73" s="42"/>
      <c r="AX73" s="42"/>
      <c r="AY73" s="42"/>
      <c r="AZ73" s="42"/>
      <c r="BA73" s="42"/>
      <c r="BB73" s="42"/>
      <c r="BC73" s="42"/>
      <c r="BD73" s="42"/>
      <c r="BE73" s="42"/>
      <c r="BF73" s="250"/>
      <c r="BG73" s="251"/>
      <c r="BH73" s="45"/>
      <c r="BI73" s="42"/>
      <c r="BJ73" s="42"/>
      <c r="BK73" s="42"/>
      <c r="BL73" s="42"/>
      <c r="BM73" s="42"/>
      <c r="BN73" s="42"/>
      <c r="BO73" s="42"/>
      <c r="BP73" s="42"/>
      <c r="BQ73" s="42"/>
      <c r="BR73" s="42"/>
      <c r="BS73" s="42"/>
      <c r="BT73" s="42"/>
      <c r="BU73" s="42"/>
      <c r="BV73" s="42"/>
      <c r="BW73" s="42"/>
      <c r="BX73" s="42"/>
      <c r="BY73" s="42"/>
      <c r="BZ73" s="42"/>
      <c r="CA73" s="42"/>
      <c r="CB73" s="42"/>
      <c r="CC73" s="45"/>
      <c r="CD73" s="45"/>
      <c r="CE73" s="39" t="str">
        <f>CE72</f>
        <v>-</v>
      </c>
      <c r="CF73" s="406"/>
      <c r="CG73" s="406"/>
      <c r="CH73" s="406"/>
      <c r="CI73" s="406"/>
      <c r="CJ73" s="406"/>
      <c r="CK73" s="406"/>
      <c r="CL73" s="406"/>
      <c r="CM73" s="406"/>
      <c r="CN73" s="406"/>
      <c r="CO73" s="406"/>
      <c r="CP73" s="406"/>
      <c r="CQ73" s="406"/>
      <c r="CR73" s="406"/>
      <c r="CS73" s="406"/>
      <c r="CT73" s="35" t="str">
        <f>CT72</f>
        <v>-</v>
      </c>
      <c r="CU73" s="27"/>
      <c r="CV73" s="27"/>
    </row>
    <row r="74" spans="5:100" ht="11.25" customHeight="1">
      <c r="E74" s="28"/>
      <c r="W74" s="39" t="str">
        <f>W73</f>
        <v>-</v>
      </c>
      <c r="X74" s="406"/>
      <c r="Y74" s="406"/>
      <c r="Z74" s="406"/>
      <c r="AA74" s="406"/>
      <c r="AB74" s="406"/>
      <c r="AC74" s="406"/>
      <c r="AD74" s="406"/>
      <c r="AE74" s="406"/>
      <c r="AF74" s="406"/>
      <c r="AG74" s="406"/>
      <c r="AH74" s="406"/>
      <c r="AI74" s="406"/>
      <c r="AJ74" s="406"/>
      <c r="AK74" s="406"/>
      <c r="AL74" s="35" t="str">
        <f>AL73</f>
        <v>-</v>
      </c>
      <c r="AM74" s="45"/>
      <c r="AN74" s="45"/>
      <c r="AO74" s="45"/>
      <c r="AP74" s="251"/>
      <c r="AQ74" s="250"/>
      <c r="AR74" s="42"/>
      <c r="AS74" s="42"/>
      <c r="AT74" s="42"/>
      <c r="AU74" s="42"/>
      <c r="AV74" s="42"/>
      <c r="AW74" s="42"/>
      <c r="AX74" s="42"/>
      <c r="AY74" s="42"/>
      <c r="AZ74" s="42"/>
      <c r="BA74" s="42"/>
      <c r="BB74" s="42"/>
      <c r="BC74" s="42"/>
      <c r="BD74" s="42"/>
      <c r="BE74" s="42"/>
      <c r="BF74" s="250"/>
      <c r="BG74" s="251"/>
      <c r="BH74" s="45"/>
      <c r="BI74" s="42"/>
      <c r="BJ74" s="42"/>
      <c r="BK74" s="42"/>
      <c r="BL74" s="42"/>
      <c r="BM74" s="42"/>
      <c r="BN74" s="42"/>
      <c r="BO74" s="42"/>
      <c r="BP74" s="42"/>
      <c r="BQ74" s="42"/>
      <c r="BR74" s="42"/>
      <c r="BS74" s="42"/>
      <c r="BT74" s="42"/>
      <c r="BU74" s="42"/>
      <c r="BV74" s="42"/>
      <c r="BW74" s="42"/>
      <c r="BX74" s="42"/>
      <c r="BY74" s="42"/>
      <c r="BZ74" s="42"/>
      <c r="CA74" s="42"/>
      <c r="CB74" s="42"/>
      <c r="CC74" s="45"/>
      <c r="CD74" s="45"/>
      <c r="CE74" s="39" t="str">
        <f>CE73</f>
        <v>-</v>
      </c>
      <c r="CF74" s="406"/>
      <c r="CG74" s="406"/>
      <c r="CH74" s="406"/>
      <c r="CI74" s="406"/>
      <c r="CJ74" s="406"/>
      <c r="CK74" s="406"/>
      <c r="CL74" s="406"/>
      <c r="CM74" s="406"/>
      <c r="CN74" s="406"/>
      <c r="CO74" s="406"/>
      <c r="CP74" s="406"/>
      <c r="CQ74" s="406"/>
      <c r="CR74" s="406"/>
      <c r="CS74" s="406"/>
      <c r="CT74" s="35" t="str">
        <f>CT73</f>
        <v>-</v>
      </c>
      <c r="CU74" s="27"/>
      <c r="CV74" s="27"/>
    </row>
    <row r="75" spans="5:98" ht="11.25" customHeight="1" thickBot="1">
      <c r="E75" s="28"/>
      <c r="W75" s="40" t="str">
        <f>W74</f>
        <v>-</v>
      </c>
      <c r="X75" s="41" t="str">
        <f aca="true" t="shared" si="28" ref="X75:AL75">W75</f>
        <v>-</v>
      </c>
      <c r="Y75" s="41" t="str">
        <f t="shared" si="28"/>
        <v>-</v>
      </c>
      <c r="Z75" s="41" t="str">
        <f t="shared" si="28"/>
        <v>-</v>
      </c>
      <c r="AA75" s="41" t="str">
        <f t="shared" si="28"/>
        <v>-</v>
      </c>
      <c r="AB75" s="41" t="str">
        <f t="shared" si="28"/>
        <v>-</v>
      </c>
      <c r="AC75" s="41" t="str">
        <f t="shared" si="28"/>
        <v>-</v>
      </c>
      <c r="AD75" s="41" t="str">
        <f t="shared" si="28"/>
        <v>-</v>
      </c>
      <c r="AE75" s="41" t="str">
        <f t="shared" si="28"/>
        <v>-</v>
      </c>
      <c r="AF75" s="41" t="str">
        <f t="shared" si="28"/>
        <v>-</v>
      </c>
      <c r="AG75" s="41" t="str">
        <f t="shared" si="28"/>
        <v>-</v>
      </c>
      <c r="AH75" s="41" t="str">
        <f t="shared" si="28"/>
        <v>-</v>
      </c>
      <c r="AI75" s="41" t="str">
        <f t="shared" si="28"/>
        <v>-</v>
      </c>
      <c r="AJ75" s="41" t="str">
        <f t="shared" si="28"/>
        <v>-</v>
      </c>
      <c r="AK75" s="41" t="str">
        <f t="shared" si="28"/>
        <v>-</v>
      </c>
      <c r="AL75" s="36" t="str">
        <f t="shared" si="28"/>
        <v>-</v>
      </c>
      <c r="AM75" s="43"/>
      <c r="AN75" s="43"/>
      <c r="AO75" s="43"/>
      <c r="AP75" s="248"/>
      <c r="AQ75" s="250"/>
      <c r="AR75" s="42"/>
      <c r="AS75" s="42"/>
      <c r="AT75" s="42"/>
      <c r="AU75" s="42"/>
      <c r="AV75" s="42"/>
      <c r="AW75" s="42"/>
      <c r="AX75" s="42"/>
      <c r="AY75" s="42"/>
      <c r="AZ75" s="42"/>
      <c r="BA75" s="42"/>
      <c r="BB75" s="42"/>
      <c r="BC75" s="42"/>
      <c r="BD75" s="42"/>
      <c r="BE75" s="42"/>
      <c r="BF75" s="250"/>
      <c r="BG75" s="248"/>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0" t="str">
        <f>CE74</f>
        <v>-</v>
      </c>
      <c r="CF75" s="41" t="str">
        <f aca="true" t="shared" si="29" ref="CF75:CT75">CE75</f>
        <v>-</v>
      </c>
      <c r="CG75" s="41" t="str">
        <f t="shared" si="29"/>
        <v>-</v>
      </c>
      <c r="CH75" s="41" t="str">
        <f t="shared" si="29"/>
        <v>-</v>
      </c>
      <c r="CI75" s="41" t="str">
        <f t="shared" si="29"/>
        <v>-</v>
      </c>
      <c r="CJ75" s="41" t="str">
        <f t="shared" si="29"/>
        <v>-</v>
      </c>
      <c r="CK75" s="41" t="str">
        <f t="shared" si="29"/>
        <v>-</v>
      </c>
      <c r="CL75" s="41" t="str">
        <f t="shared" si="29"/>
        <v>-</v>
      </c>
      <c r="CM75" s="41" t="str">
        <f t="shared" si="29"/>
        <v>-</v>
      </c>
      <c r="CN75" s="41" t="str">
        <f t="shared" si="29"/>
        <v>-</v>
      </c>
      <c r="CO75" s="41" t="str">
        <f t="shared" si="29"/>
        <v>-</v>
      </c>
      <c r="CP75" s="41" t="str">
        <f t="shared" si="29"/>
        <v>-</v>
      </c>
      <c r="CQ75" s="41" t="str">
        <f t="shared" si="29"/>
        <v>-</v>
      </c>
      <c r="CR75" s="41" t="str">
        <f t="shared" si="29"/>
        <v>-</v>
      </c>
      <c r="CS75" s="41" t="str">
        <f t="shared" si="29"/>
        <v>-</v>
      </c>
      <c r="CT75" s="36" t="str">
        <f t="shared" si="29"/>
        <v>-</v>
      </c>
    </row>
    <row r="76" spans="5:91" ht="11.25" customHeight="1">
      <c r="E76" s="28"/>
      <c r="AE76" s="22"/>
      <c r="AM76" s="26"/>
      <c r="AN76" s="26"/>
      <c r="AO76" s="26"/>
      <c r="AP76" s="249"/>
      <c r="AQ76" s="249"/>
      <c r="AR76" s="249"/>
      <c r="AS76" s="249"/>
      <c r="AT76" s="249"/>
      <c r="AU76" s="249"/>
      <c r="AV76" s="249"/>
      <c r="AW76" s="249"/>
      <c r="AX76" s="249"/>
      <c r="AY76" s="249"/>
      <c r="AZ76" s="249"/>
      <c r="BA76" s="249"/>
      <c r="BB76" s="249"/>
      <c r="BC76" s="249"/>
      <c r="BD76" s="249"/>
      <c r="BE76" s="249"/>
      <c r="BF76" s="249"/>
      <c r="BG76" s="249"/>
      <c r="BI76" s="42"/>
      <c r="BJ76" s="42"/>
      <c r="BK76" s="42"/>
      <c r="BL76" s="42"/>
      <c r="BM76" s="42"/>
      <c r="BN76" s="42"/>
      <c r="BO76" s="42"/>
      <c r="BP76" s="42"/>
      <c r="BQ76" s="42"/>
      <c r="BR76" s="42"/>
      <c r="BS76" s="42"/>
      <c r="BT76" s="42"/>
      <c r="BU76" s="42"/>
      <c r="BV76" s="42"/>
      <c r="BW76" s="42"/>
      <c r="BX76" s="42"/>
      <c r="BY76" s="42"/>
      <c r="BZ76" s="42"/>
      <c r="CA76" s="42"/>
      <c r="CB76" s="42"/>
      <c r="CM76" s="22"/>
    </row>
    <row r="77" spans="5:59" ht="11.25" customHeight="1">
      <c r="E77" s="28"/>
      <c r="AP77" s="249"/>
      <c r="AQ77" s="249"/>
      <c r="AR77" s="249"/>
      <c r="AS77" s="249"/>
      <c r="AT77" s="249"/>
      <c r="AU77" s="249"/>
      <c r="AV77" s="249"/>
      <c r="AW77" s="249"/>
      <c r="AX77" s="249"/>
      <c r="AY77" s="249"/>
      <c r="AZ77" s="249"/>
      <c r="BA77" s="249"/>
      <c r="BB77" s="249"/>
      <c r="BC77" s="249"/>
      <c r="BD77" s="249"/>
      <c r="BE77" s="249"/>
      <c r="BF77" s="249"/>
      <c r="BG77" s="249"/>
    </row>
    <row r="78" ht="11.25" customHeight="1">
      <c r="E78" s="28"/>
    </row>
    <row r="79" ht="11.25" customHeight="1">
      <c r="E79" s="28"/>
    </row>
    <row r="80" ht="11.25" customHeight="1">
      <c r="E80" s="28"/>
    </row>
    <row r="81" spans="5:80" ht="11.25" customHeight="1">
      <c r="E81" s="28"/>
      <c r="U81" s="407" t="str">
        <f>Scores!C41</f>
        <v>Organisation de l'armoire</v>
      </c>
      <c r="V81" s="407"/>
      <c r="W81" s="407"/>
      <c r="X81" s="407"/>
      <c r="Y81" s="407"/>
      <c r="Z81" s="407"/>
      <c r="AA81" s="407"/>
      <c r="AB81" s="407"/>
      <c r="AC81" s="407"/>
      <c r="AD81" s="407"/>
      <c r="AE81" s="407"/>
      <c r="AF81" s="407"/>
      <c r="AG81" s="407"/>
      <c r="AH81" s="407"/>
      <c r="AI81" s="407"/>
      <c r="AJ81" s="407"/>
      <c r="AK81" s="407"/>
      <c r="AL81" s="407"/>
      <c r="AM81" s="407"/>
      <c r="AN81" s="407"/>
      <c r="AO81" s="407" t="str">
        <f>Scores!C45</f>
        <v>Gestion de l'armoire</v>
      </c>
      <c r="AP81" s="407"/>
      <c r="AQ81" s="407"/>
      <c r="AR81" s="407"/>
      <c r="AS81" s="407"/>
      <c r="AT81" s="407"/>
      <c r="AU81" s="407"/>
      <c r="AV81" s="407"/>
      <c r="AW81" s="407"/>
      <c r="AX81" s="407"/>
      <c r="AY81" s="407"/>
      <c r="AZ81" s="407"/>
      <c r="BA81" s="407"/>
      <c r="BB81" s="407"/>
      <c r="BC81" s="407"/>
      <c r="BD81" s="407"/>
      <c r="BE81" s="407"/>
      <c r="BF81" s="407"/>
      <c r="BG81" s="407"/>
      <c r="BH81" s="407"/>
      <c r="BI81" s="407" t="str">
        <f>Scores!C49</f>
        <v>Chariot d'urgence</v>
      </c>
      <c r="BJ81" s="407"/>
      <c r="BK81" s="407" t="str">
        <f>Scores!C49</f>
        <v>Chariot d'urgence</v>
      </c>
      <c r="BL81" s="407"/>
      <c r="BM81" s="407"/>
      <c r="BN81" s="407"/>
      <c r="BO81" s="407"/>
      <c r="BP81" s="407"/>
      <c r="BQ81" s="407"/>
      <c r="BR81" s="407"/>
      <c r="BS81" s="407"/>
      <c r="BT81" s="407"/>
      <c r="BU81" s="407"/>
      <c r="BV81" s="407"/>
      <c r="BW81" s="407"/>
      <c r="BX81" s="407"/>
      <c r="BY81" s="407"/>
      <c r="BZ81" s="407"/>
      <c r="CA81" s="407"/>
      <c r="CB81" s="407"/>
    </row>
    <row r="82" spans="5:80" ht="11.25" customHeight="1">
      <c r="E82" s="28"/>
      <c r="U82" s="407"/>
      <c r="V82" s="407"/>
      <c r="W82" s="407"/>
      <c r="X82" s="407"/>
      <c r="Y82" s="407"/>
      <c r="Z82" s="407"/>
      <c r="AA82" s="407"/>
      <c r="AB82" s="407"/>
      <c r="AC82" s="407"/>
      <c r="AD82" s="407"/>
      <c r="AE82" s="407"/>
      <c r="AF82" s="407"/>
      <c r="AG82" s="407"/>
      <c r="AH82" s="407"/>
      <c r="AI82" s="407"/>
      <c r="AJ82" s="407"/>
      <c r="AK82" s="407"/>
      <c r="AL82" s="407"/>
      <c r="AM82" s="407"/>
      <c r="AN82" s="407"/>
      <c r="AO82" s="407"/>
      <c r="AP82" s="407"/>
      <c r="AQ82" s="407"/>
      <c r="AR82" s="407"/>
      <c r="AS82" s="407"/>
      <c r="AT82" s="407"/>
      <c r="AU82" s="407"/>
      <c r="AV82" s="407"/>
      <c r="AW82" s="407"/>
      <c r="AX82" s="407"/>
      <c r="AY82" s="407"/>
      <c r="AZ82" s="407"/>
      <c r="BA82" s="407"/>
      <c r="BB82" s="407"/>
      <c r="BC82" s="407"/>
      <c r="BD82" s="407"/>
      <c r="BE82" s="407"/>
      <c r="BF82" s="407"/>
      <c r="BG82" s="407"/>
      <c r="BH82" s="407"/>
      <c r="BI82" s="407"/>
      <c r="BJ82" s="407"/>
      <c r="BK82" s="407"/>
      <c r="BL82" s="407"/>
      <c r="BM82" s="407"/>
      <c r="BN82" s="407"/>
      <c r="BO82" s="407"/>
      <c r="BP82" s="407"/>
      <c r="BQ82" s="407"/>
      <c r="BR82" s="407"/>
      <c r="BS82" s="407"/>
      <c r="BT82" s="407"/>
      <c r="BU82" s="407"/>
      <c r="BV82" s="407"/>
      <c r="BW82" s="407"/>
      <c r="BX82" s="407"/>
      <c r="BY82" s="407"/>
      <c r="BZ82" s="407"/>
      <c r="CA82" s="407"/>
      <c r="CB82" s="407"/>
    </row>
    <row r="83" spans="5:80" ht="11.25" customHeight="1">
      <c r="E83" s="28"/>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c r="BH83" s="407"/>
      <c r="BI83" s="407"/>
      <c r="BJ83" s="407"/>
      <c r="BK83" s="407"/>
      <c r="BL83" s="407"/>
      <c r="BM83" s="407"/>
      <c r="BN83" s="407"/>
      <c r="BO83" s="407"/>
      <c r="BP83" s="407"/>
      <c r="BQ83" s="407"/>
      <c r="BR83" s="407"/>
      <c r="BS83" s="407"/>
      <c r="BT83" s="407"/>
      <c r="BU83" s="407"/>
      <c r="BV83" s="407"/>
      <c r="BW83" s="407"/>
      <c r="BX83" s="407"/>
      <c r="BY83" s="407"/>
      <c r="BZ83" s="407"/>
      <c r="CA83" s="407"/>
      <c r="CB83" s="407"/>
    </row>
    <row r="84" spans="5:80" ht="11.25" customHeight="1">
      <c r="E84" s="28"/>
      <c r="U84" s="407"/>
      <c r="V84" s="407"/>
      <c r="W84" s="407"/>
      <c r="X84" s="407"/>
      <c r="Y84" s="407"/>
      <c r="Z84" s="407"/>
      <c r="AA84" s="407"/>
      <c r="AB84" s="407"/>
      <c r="AC84" s="407"/>
      <c r="AD84" s="407"/>
      <c r="AE84" s="407"/>
      <c r="AF84" s="407"/>
      <c r="AG84" s="407"/>
      <c r="AH84" s="407"/>
      <c r="AI84" s="407"/>
      <c r="AJ84" s="407"/>
      <c r="AK84" s="407"/>
      <c r="AL84" s="407"/>
      <c r="AM84" s="407"/>
      <c r="AN84" s="407"/>
      <c r="AO84" s="407"/>
      <c r="AP84" s="407"/>
      <c r="AQ84" s="407"/>
      <c r="AR84" s="407"/>
      <c r="AS84" s="407"/>
      <c r="AT84" s="407"/>
      <c r="AU84" s="407"/>
      <c r="AV84" s="407"/>
      <c r="AW84" s="407"/>
      <c r="AX84" s="407"/>
      <c r="AY84" s="407"/>
      <c r="AZ84" s="407"/>
      <c r="BA84" s="407"/>
      <c r="BB84" s="407"/>
      <c r="BC84" s="407"/>
      <c r="BD84" s="407"/>
      <c r="BE84" s="407"/>
      <c r="BF84" s="407"/>
      <c r="BG84" s="407"/>
      <c r="BH84" s="407"/>
      <c r="BI84" s="407"/>
      <c r="BJ84" s="407"/>
      <c r="BK84" s="407"/>
      <c r="BL84" s="407"/>
      <c r="BM84" s="407"/>
      <c r="BN84" s="407"/>
      <c r="BO84" s="407"/>
      <c r="BP84" s="407"/>
      <c r="BQ84" s="407"/>
      <c r="BR84" s="407"/>
      <c r="BS84" s="407"/>
      <c r="BT84" s="407"/>
      <c r="BU84" s="407"/>
      <c r="BV84" s="407"/>
      <c r="BW84" s="407"/>
      <c r="BX84" s="407"/>
      <c r="BY84" s="407"/>
      <c r="BZ84" s="407"/>
      <c r="CA84" s="407"/>
      <c r="CB84" s="407"/>
    </row>
    <row r="85" spans="5:80" ht="11.25" customHeight="1">
      <c r="E85" s="28"/>
      <c r="U85" s="408"/>
      <c r="V85" s="408"/>
      <c r="W85" s="408"/>
      <c r="X85" s="408"/>
      <c r="Y85" s="408"/>
      <c r="Z85" s="408"/>
      <c r="AA85" s="408"/>
      <c r="AB85" s="408"/>
      <c r="AC85" s="408"/>
      <c r="AD85" s="408"/>
      <c r="AE85" s="408"/>
      <c r="AF85" s="408"/>
      <c r="AG85" s="408"/>
      <c r="AH85" s="408"/>
      <c r="AI85" s="408"/>
      <c r="AJ85" s="408"/>
      <c r="AK85" s="408"/>
      <c r="AL85" s="408"/>
      <c r="AM85" s="408"/>
      <c r="AN85" s="408"/>
      <c r="AO85" s="408"/>
      <c r="AP85" s="408"/>
      <c r="AQ85" s="408"/>
      <c r="AR85" s="408"/>
      <c r="AS85" s="408"/>
      <c r="AT85" s="408"/>
      <c r="AU85" s="408"/>
      <c r="AV85" s="408"/>
      <c r="AW85" s="408"/>
      <c r="AX85" s="408"/>
      <c r="AY85" s="408"/>
      <c r="AZ85" s="408"/>
      <c r="BA85" s="408"/>
      <c r="BB85" s="408"/>
      <c r="BC85" s="408"/>
      <c r="BD85" s="408"/>
      <c r="BE85" s="408"/>
      <c r="BF85" s="408"/>
      <c r="BG85" s="408"/>
      <c r="BH85" s="408"/>
      <c r="BI85" s="408"/>
      <c r="BJ85" s="408"/>
      <c r="BK85" s="408"/>
      <c r="BL85" s="408"/>
      <c r="BM85" s="408"/>
      <c r="BN85" s="408"/>
      <c r="BO85" s="408"/>
      <c r="BP85" s="408"/>
      <c r="BQ85" s="408"/>
      <c r="BR85" s="408"/>
      <c r="BS85" s="408"/>
      <c r="BT85" s="408"/>
      <c r="BU85" s="408"/>
      <c r="BV85" s="408"/>
      <c r="BW85" s="408"/>
      <c r="BX85" s="408"/>
      <c r="BY85" s="408"/>
      <c r="BZ85" s="408"/>
      <c r="CA85" s="408"/>
      <c r="CB85" s="408"/>
    </row>
    <row r="86" spans="5:57" ht="11.25" customHeight="1" thickBot="1">
      <c r="E86" s="28"/>
      <c r="X86" s="20"/>
      <c r="Y86" s="20"/>
      <c r="Z86" s="20"/>
      <c r="AA86" s="20"/>
      <c r="AB86" s="20"/>
      <c r="AC86" s="20"/>
      <c r="AD86" s="20"/>
      <c r="AE86" s="240"/>
      <c r="AF86" s="20"/>
      <c r="AG86" s="20"/>
      <c r="AH86" s="20"/>
      <c r="AI86" s="20"/>
      <c r="AJ86" s="20"/>
      <c r="AK86" s="20"/>
      <c r="AR86" s="20"/>
      <c r="AS86" s="20"/>
      <c r="AT86" s="20"/>
      <c r="AU86" s="20"/>
      <c r="AV86" s="20"/>
      <c r="AW86" s="20"/>
      <c r="AX86" s="20"/>
      <c r="AY86" s="240"/>
      <c r="AZ86" s="20"/>
      <c r="BA86" s="20"/>
      <c r="BB86" s="20"/>
      <c r="BC86" s="20"/>
      <c r="BD86" s="20"/>
      <c r="BE86" s="20"/>
    </row>
    <row r="87" spans="5:78" ht="11.25" customHeight="1">
      <c r="E87" s="28"/>
      <c r="W87" s="37" t="str">
        <f>Scores!H42</f>
        <v>-</v>
      </c>
      <c r="X87" s="38" t="str">
        <f aca="true" t="shared" si="30" ref="X87:AL87">W87</f>
        <v>-</v>
      </c>
      <c r="Y87" s="38" t="str">
        <f t="shared" si="30"/>
        <v>-</v>
      </c>
      <c r="Z87" s="38" t="str">
        <f t="shared" si="30"/>
        <v>-</v>
      </c>
      <c r="AA87" s="38" t="str">
        <f t="shared" si="30"/>
        <v>-</v>
      </c>
      <c r="AB87" s="38" t="str">
        <f t="shared" si="30"/>
        <v>-</v>
      </c>
      <c r="AC87" s="38" t="str">
        <f t="shared" si="30"/>
        <v>-</v>
      </c>
      <c r="AD87" s="38" t="str">
        <f t="shared" si="30"/>
        <v>-</v>
      </c>
      <c r="AE87" s="38" t="str">
        <f t="shared" si="30"/>
        <v>-</v>
      </c>
      <c r="AF87" s="38" t="str">
        <f t="shared" si="30"/>
        <v>-</v>
      </c>
      <c r="AG87" s="38" t="str">
        <f t="shared" si="30"/>
        <v>-</v>
      </c>
      <c r="AH87" s="38" t="str">
        <f t="shared" si="30"/>
        <v>-</v>
      </c>
      <c r="AI87" s="38" t="str">
        <f t="shared" si="30"/>
        <v>-</v>
      </c>
      <c r="AJ87" s="38" t="str">
        <f t="shared" si="30"/>
        <v>-</v>
      </c>
      <c r="AK87" s="38" t="str">
        <f t="shared" si="30"/>
        <v>-</v>
      </c>
      <c r="AL87" s="34" t="str">
        <f t="shared" si="30"/>
        <v>-</v>
      </c>
      <c r="AM87" s="42"/>
      <c r="AN87" s="43"/>
      <c r="AO87" s="43"/>
      <c r="AP87" s="43"/>
      <c r="AQ87" s="37" t="str">
        <f>Scores!H46</f>
        <v>-</v>
      </c>
      <c r="AR87" s="38" t="str">
        <f aca="true" t="shared" si="31" ref="AR87:BF87">AQ87</f>
        <v>-</v>
      </c>
      <c r="AS87" s="38" t="str">
        <f t="shared" si="31"/>
        <v>-</v>
      </c>
      <c r="AT87" s="38" t="str">
        <f t="shared" si="31"/>
        <v>-</v>
      </c>
      <c r="AU87" s="38" t="str">
        <f t="shared" si="31"/>
        <v>-</v>
      </c>
      <c r="AV87" s="38" t="str">
        <f t="shared" si="31"/>
        <v>-</v>
      </c>
      <c r="AW87" s="38" t="str">
        <f t="shared" si="31"/>
        <v>-</v>
      </c>
      <c r="AX87" s="38" t="str">
        <f t="shared" si="31"/>
        <v>-</v>
      </c>
      <c r="AY87" s="38" t="str">
        <f t="shared" si="31"/>
        <v>-</v>
      </c>
      <c r="AZ87" s="38" t="str">
        <f t="shared" si="31"/>
        <v>-</v>
      </c>
      <c r="BA87" s="38" t="str">
        <f t="shared" si="31"/>
        <v>-</v>
      </c>
      <c r="BB87" s="38" t="str">
        <f t="shared" si="31"/>
        <v>-</v>
      </c>
      <c r="BC87" s="38" t="str">
        <f t="shared" si="31"/>
        <v>-</v>
      </c>
      <c r="BD87" s="38" t="str">
        <f t="shared" si="31"/>
        <v>-</v>
      </c>
      <c r="BE87" s="38" t="str">
        <f t="shared" si="31"/>
        <v>-</v>
      </c>
      <c r="BF87" s="34" t="str">
        <f t="shared" si="31"/>
        <v>-</v>
      </c>
      <c r="BG87" s="26"/>
      <c r="BH87" s="26"/>
      <c r="BI87" s="26"/>
      <c r="BK87" s="37" t="str">
        <f>Scores!H50</f>
        <v>-</v>
      </c>
      <c r="BL87" s="38" t="str">
        <f aca="true" t="shared" si="32" ref="BL87:BZ87">BK87</f>
        <v>-</v>
      </c>
      <c r="BM87" s="38" t="str">
        <f t="shared" si="32"/>
        <v>-</v>
      </c>
      <c r="BN87" s="38" t="str">
        <f t="shared" si="32"/>
        <v>-</v>
      </c>
      <c r="BO87" s="38" t="str">
        <f t="shared" si="32"/>
        <v>-</v>
      </c>
      <c r="BP87" s="38" t="str">
        <f t="shared" si="32"/>
        <v>-</v>
      </c>
      <c r="BQ87" s="38" t="str">
        <f t="shared" si="32"/>
        <v>-</v>
      </c>
      <c r="BR87" s="38" t="str">
        <f t="shared" si="32"/>
        <v>-</v>
      </c>
      <c r="BS87" s="38" t="str">
        <f t="shared" si="32"/>
        <v>-</v>
      </c>
      <c r="BT87" s="38" t="str">
        <f t="shared" si="32"/>
        <v>-</v>
      </c>
      <c r="BU87" s="38" t="str">
        <f t="shared" si="32"/>
        <v>-</v>
      </c>
      <c r="BV87" s="38" t="str">
        <f t="shared" si="32"/>
        <v>-</v>
      </c>
      <c r="BW87" s="38" t="str">
        <f t="shared" si="32"/>
        <v>-</v>
      </c>
      <c r="BX87" s="38" t="str">
        <f t="shared" si="32"/>
        <v>-</v>
      </c>
      <c r="BY87" s="38" t="str">
        <f t="shared" si="32"/>
        <v>-</v>
      </c>
      <c r="BZ87" s="34" t="str">
        <f t="shared" si="32"/>
        <v>-</v>
      </c>
    </row>
    <row r="88" spans="5:78" ht="11.25" customHeight="1">
      <c r="E88" s="28"/>
      <c r="W88" s="39" t="str">
        <f>W87</f>
        <v>-</v>
      </c>
      <c r="X88" s="406" t="str">
        <f>Scores!C42</f>
        <v>Conception de l'armoire</v>
      </c>
      <c r="Y88" s="406"/>
      <c r="Z88" s="406"/>
      <c r="AA88" s="406"/>
      <c r="AB88" s="406"/>
      <c r="AC88" s="406"/>
      <c r="AD88" s="406"/>
      <c r="AE88" s="406"/>
      <c r="AF88" s="406"/>
      <c r="AG88" s="406"/>
      <c r="AH88" s="406"/>
      <c r="AI88" s="406"/>
      <c r="AJ88" s="406"/>
      <c r="AK88" s="406"/>
      <c r="AL88" s="35" t="str">
        <f>AL87</f>
        <v>-</v>
      </c>
      <c r="AM88" s="42"/>
      <c r="AN88" s="43"/>
      <c r="AO88" s="43"/>
      <c r="AP88" s="43"/>
      <c r="AQ88" s="39" t="str">
        <f>AQ87</f>
        <v>-</v>
      </c>
      <c r="AR88" s="406" t="str">
        <f>Scores!C46</f>
        <v>Approvisionnement de l'armoire</v>
      </c>
      <c r="AS88" s="406"/>
      <c r="AT88" s="406"/>
      <c r="AU88" s="406"/>
      <c r="AV88" s="406"/>
      <c r="AW88" s="406"/>
      <c r="AX88" s="406"/>
      <c r="AY88" s="406"/>
      <c r="AZ88" s="406"/>
      <c r="BA88" s="406"/>
      <c r="BB88" s="406"/>
      <c r="BC88" s="406"/>
      <c r="BD88" s="406"/>
      <c r="BE88" s="406"/>
      <c r="BF88" s="35" t="str">
        <f>BF87</f>
        <v>-</v>
      </c>
      <c r="BG88" s="26"/>
      <c r="BH88" s="26"/>
      <c r="BI88" s="26"/>
      <c r="BK88" s="39" t="str">
        <f>BK87</f>
        <v>-</v>
      </c>
      <c r="BL88" s="406" t="str">
        <f>Scores!C50</f>
        <v>Gestion du chariot d'urgence</v>
      </c>
      <c r="BM88" s="406"/>
      <c r="BN88" s="406"/>
      <c r="BO88" s="406"/>
      <c r="BP88" s="406"/>
      <c r="BQ88" s="406"/>
      <c r="BR88" s="406"/>
      <c r="BS88" s="406"/>
      <c r="BT88" s="406"/>
      <c r="BU88" s="406"/>
      <c r="BV88" s="406"/>
      <c r="BW88" s="406"/>
      <c r="BX88" s="406"/>
      <c r="BY88" s="406"/>
      <c r="BZ88" s="35" t="str">
        <f>BZ87</f>
        <v>-</v>
      </c>
    </row>
    <row r="89" spans="5:78" ht="11.25" customHeight="1">
      <c r="E89" s="28"/>
      <c r="W89" s="39" t="str">
        <f>W88</f>
        <v>-</v>
      </c>
      <c r="X89" s="406"/>
      <c r="Y89" s="406"/>
      <c r="Z89" s="406"/>
      <c r="AA89" s="406"/>
      <c r="AB89" s="406"/>
      <c r="AC89" s="406"/>
      <c r="AD89" s="406"/>
      <c r="AE89" s="406"/>
      <c r="AF89" s="406"/>
      <c r="AG89" s="406"/>
      <c r="AH89" s="406"/>
      <c r="AI89" s="406"/>
      <c r="AJ89" s="406"/>
      <c r="AK89" s="406"/>
      <c r="AL89" s="35" t="str">
        <f>AL88</f>
        <v>-</v>
      </c>
      <c r="AM89" s="42"/>
      <c r="AN89" s="43"/>
      <c r="AO89" s="43"/>
      <c r="AP89" s="43"/>
      <c r="AQ89" s="39" t="str">
        <f>AQ88</f>
        <v>-</v>
      </c>
      <c r="AR89" s="406"/>
      <c r="AS89" s="406"/>
      <c r="AT89" s="406"/>
      <c r="AU89" s="406"/>
      <c r="AV89" s="406"/>
      <c r="AW89" s="406"/>
      <c r="AX89" s="406"/>
      <c r="AY89" s="406"/>
      <c r="AZ89" s="406"/>
      <c r="BA89" s="406"/>
      <c r="BB89" s="406"/>
      <c r="BC89" s="406"/>
      <c r="BD89" s="406"/>
      <c r="BE89" s="406"/>
      <c r="BF89" s="35" t="str">
        <f>BF88</f>
        <v>-</v>
      </c>
      <c r="BG89" s="26"/>
      <c r="BH89" s="26"/>
      <c r="BI89" s="26"/>
      <c r="BK89" s="39" t="str">
        <f>BK88</f>
        <v>-</v>
      </c>
      <c r="BL89" s="406"/>
      <c r="BM89" s="406"/>
      <c r="BN89" s="406"/>
      <c r="BO89" s="406"/>
      <c r="BP89" s="406"/>
      <c r="BQ89" s="406"/>
      <c r="BR89" s="406"/>
      <c r="BS89" s="406"/>
      <c r="BT89" s="406"/>
      <c r="BU89" s="406"/>
      <c r="BV89" s="406"/>
      <c r="BW89" s="406"/>
      <c r="BX89" s="406"/>
      <c r="BY89" s="406"/>
      <c r="BZ89" s="35" t="str">
        <f>BZ88</f>
        <v>-</v>
      </c>
    </row>
    <row r="90" spans="5:78" ht="11.25" customHeight="1">
      <c r="E90" s="28"/>
      <c r="W90" s="39" t="str">
        <f>W89</f>
        <v>-</v>
      </c>
      <c r="X90" s="406"/>
      <c r="Y90" s="406"/>
      <c r="Z90" s="406"/>
      <c r="AA90" s="406"/>
      <c r="AB90" s="406"/>
      <c r="AC90" s="406"/>
      <c r="AD90" s="406"/>
      <c r="AE90" s="406"/>
      <c r="AF90" s="406"/>
      <c r="AG90" s="406"/>
      <c r="AH90" s="406"/>
      <c r="AI90" s="406"/>
      <c r="AJ90" s="406"/>
      <c r="AK90" s="406"/>
      <c r="AL90" s="35" t="str">
        <f>AL89</f>
        <v>-</v>
      </c>
      <c r="AM90" s="42"/>
      <c r="AN90" s="43"/>
      <c r="AO90" s="43"/>
      <c r="AP90" s="43"/>
      <c r="AQ90" s="39" t="str">
        <f>AQ89</f>
        <v>-</v>
      </c>
      <c r="AR90" s="406"/>
      <c r="AS90" s="406"/>
      <c r="AT90" s="406"/>
      <c r="AU90" s="406"/>
      <c r="AV90" s="406"/>
      <c r="AW90" s="406"/>
      <c r="AX90" s="406"/>
      <c r="AY90" s="406"/>
      <c r="AZ90" s="406"/>
      <c r="BA90" s="406"/>
      <c r="BB90" s="406"/>
      <c r="BC90" s="406"/>
      <c r="BD90" s="406"/>
      <c r="BE90" s="406"/>
      <c r="BF90" s="35" t="str">
        <f>BF89</f>
        <v>-</v>
      </c>
      <c r="BG90" s="26"/>
      <c r="BH90" s="26"/>
      <c r="BI90" s="26"/>
      <c r="BK90" s="39" t="str">
        <f>BK89</f>
        <v>-</v>
      </c>
      <c r="BL90" s="406"/>
      <c r="BM90" s="406"/>
      <c r="BN90" s="406"/>
      <c r="BO90" s="406"/>
      <c r="BP90" s="406"/>
      <c r="BQ90" s="406"/>
      <c r="BR90" s="406"/>
      <c r="BS90" s="406"/>
      <c r="BT90" s="406"/>
      <c r="BU90" s="406"/>
      <c r="BV90" s="406"/>
      <c r="BW90" s="406"/>
      <c r="BX90" s="406"/>
      <c r="BY90" s="406"/>
      <c r="BZ90" s="35" t="str">
        <f>BZ89</f>
        <v>-</v>
      </c>
    </row>
    <row r="91" spans="5:78" ht="11.25" customHeight="1">
      <c r="E91" s="28"/>
      <c r="W91" s="39" t="str">
        <f>W90</f>
        <v>-</v>
      </c>
      <c r="X91" s="406"/>
      <c r="Y91" s="406"/>
      <c r="Z91" s="406"/>
      <c r="AA91" s="406"/>
      <c r="AB91" s="406"/>
      <c r="AC91" s="406"/>
      <c r="AD91" s="406"/>
      <c r="AE91" s="406"/>
      <c r="AF91" s="406"/>
      <c r="AG91" s="406"/>
      <c r="AH91" s="406"/>
      <c r="AI91" s="406"/>
      <c r="AJ91" s="406"/>
      <c r="AK91" s="406"/>
      <c r="AL91" s="35" t="str">
        <f>AL90</f>
        <v>-</v>
      </c>
      <c r="AM91" s="42"/>
      <c r="AN91" s="43"/>
      <c r="AO91" s="43"/>
      <c r="AP91" s="43"/>
      <c r="AQ91" s="39" t="str">
        <f>AQ90</f>
        <v>-</v>
      </c>
      <c r="AR91" s="406"/>
      <c r="AS91" s="406"/>
      <c r="AT91" s="406"/>
      <c r="AU91" s="406"/>
      <c r="AV91" s="406"/>
      <c r="AW91" s="406"/>
      <c r="AX91" s="406"/>
      <c r="AY91" s="406"/>
      <c r="AZ91" s="406"/>
      <c r="BA91" s="406"/>
      <c r="BB91" s="406"/>
      <c r="BC91" s="406"/>
      <c r="BD91" s="406"/>
      <c r="BE91" s="406"/>
      <c r="BF91" s="35" t="str">
        <f>BF90</f>
        <v>-</v>
      </c>
      <c r="BG91" s="26"/>
      <c r="BH91" s="26"/>
      <c r="BI91" s="26"/>
      <c r="BK91" s="39" t="str">
        <f>BK90</f>
        <v>-</v>
      </c>
      <c r="BL91" s="406"/>
      <c r="BM91" s="406"/>
      <c r="BN91" s="406"/>
      <c r="BO91" s="406"/>
      <c r="BP91" s="406"/>
      <c r="BQ91" s="406"/>
      <c r="BR91" s="406"/>
      <c r="BS91" s="406"/>
      <c r="BT91" s="406"/>
      <c r="BU91" s="406"/>
      <c r="BV91" s="406"/>
      <c r="BW91" s="406"/>
      <c r="BX91" s="406"/>
      <c r="BY91" s="406"/>
      <c r="BZ91" s="35" t="str">
        <f>BZ90</f>
        <v>-</v>
      </c>
    </row>
    <row r="92" spans="5:78" ht="11.25" customHeight="1" thickBot="1">
      <c r="E92" s="28"/>
      <c r="G92" s="422" t="str">
        <f>Scores!C40</f>
        <v>Sécurisation du stockage intra-unité</v>
      </c>
      <c r="H92" s="422"/>
      <c r="I92" s="422"/>
      <c r="J92" s="422"/>
      <c r="K92" s="422"/>
      <c r="L92" s="422"/>
      <c r="M92" s="422"/>
      <c r="N92" s="422"/>
      <c r="O92" s="422"/>
      <c r="P92" s="422"/>
      <c r="Q92" s="422"/>
      <c r="R92" s="422"/>
      <c r="S92" s="422"/>
      <c r="W92" s="40" t="str">
        <f>W91</f>
        <v>-</v>
      </c>
      <c r="X92" s="41" t="str">
        <f aca="true" t="shared" si="33" ref="X92:AL92">W92</f>
        <v>-</v>
      </c>
      <c r="Y92" s="41" t="str">
        <f t="shared" si="33"/>
        <v>-</v>
      </c>
      <c r="Z92" s="41" t="str">
        <f t="shared" si="33"/>
        <v>-</v>
      </c>
      <c r="AA92" s="41" t="str">
        <f t="shared" si="33"/>
        <v>-</v>
      </c>
      <c r="AB92" s="41" t="str">
        <f t="shared" si="33"/>
        <v>-</v>
      </c>
      <c r="AC92" s="41" t="str">
        <f t="shared" si="33"/>
        <v>-</v>
      </c>
      <c r="AD92" s="41" t="str">
        <f t="shared" si="33"/>
        <v>-</v>
      </c>
      <c r="AE92" s="41" t="str">
        <f t="shared" si="33"/>
        <v>-</v>
      </c>
      <c r="AF92" s="41" t="str">
        <f t="shared" si="33"/>
        <v>-</v>
      </c>
      <c r="AG92" s="41" t="str">
        <f t="shared" si="33"/>
        <v>-</v>
      </c>
      <c r="AH92" s="41" t="str">
        <f t="shared" si="33"/>
        <v>-</v>
      </c>
      <c r="AI92" s="41" t="str">
        <f t="shared" si="33"/>
        <v>-</v>
      </c>
      <c r="AJ92" s="41" t="str">
        <f t="shared" si="33"/>
        <v>-</v>
      </c>
      <c r="AK92" s="41" t="str">
        <f t="shared" si="33"/>
        <v>-</v>
      </c>
      <c r="AL92" s="36" t="str">
        <f t="shared" si="33"/>
        <v>-</v>
      </c>
      <c r="AM92" s="42"/>
      <c r="AN92" s="43"/>
      <c r="AO92" s="43"/>
      <c r="AP92" s="43"/>
      <c r="AQ92" s="40" t="str">
        <f>AQ91</f>
        <v>-</v>
      </c>
      <c r="AR92" s="41" t="str">
        <f aca="true" t="shared" si="34" ref="AR92:BF92">AQ92</f>
        <v>-</v>
      </c>
      <c r="AS92" s="41" t="str">
        <f t="shared" si="34"/>
        <v>-</v>
      </c>
      <c r="AT92" s="41" t="str">
        <f t="shared" si="34"/>
        <v>-</v>
      </c>
      <c r="AU92" s="41" t="str">
        <f t="shared" si="34"/>
        <v>-</v>
      </c>
      <c r="AV92" s="41" t="str">
        <f t="shared" si="34"/>
        <v>-</v>
      </c>
      <c r="AW92" s="41" t="str">
        <f t="shared" si="34"/>
        <v>-</v>
      </c>
      <c r="AX92" s="41" t="str">
        <f t="shared" si="34"/>
        <v>-</v>
      </c>
      <c r="AY92" s="41" t="str">
        <f t="shared" si="34"/>
        <v>-</v>
      </c>
      <c r="AZ92" s="41" t="str">
        <f t="shared" si="34"/>
        <v>-</v>
      </c>
      <c r="BA92" s="41" t="str">
        <f t="shared" si="34"/>
        <v>-</v>
      </c>
      <c r="BB92" s="41" t="str">
        <f t="shared" si="34"/>
        <v>-</v>
      </c>
      <c r="BC92" s="41" t="str">
        <f t="shared" si="34"/>
        <v>-</v>
      </c>
      <c r="BD92" s="41" t="str">
        <f t="shared" si="34"/>
        <v>-</v>
      </c>
      <c r="BE92" s="41" t="str">
        <f t="shared" si="34"/>
        <v>-</v>
      </c>
      <c r="BF92" s="36" t="str">
        <f t="shared" si="34"/>
        <v>-</v>
      </c>
      <c r="BG92" s="26"/>
      <c r="BH92" s="26"/>
      <c r="BI92" s="26"/>
      <c r="BK92" s="40" t="str">
        <f>BK91</f>
        <v>-</v>
      </c>
      <c r="BL92" s="41" t="str">
        <f aca="true" t="shared" si="35" ref="BL92:BZ92">BK92</f>
        <v>-</v>
      </c>
      <c r="BM92" s="41" t="str">
        <f t="shared" si="35"/>
        <v>-</v>
      </c>
      <c r="BN92" s="41" t="str">
        <f t="shared" si="35"/>
        <v>-</v>
      </c>
      <c r="BO92" s="41" t="str">
        <f t="shared" si="35"/>
        <v>-</v>
      </c>
      <c r="BP92" s="41" t="str">
        <f t="shared" si="35"/>
        <v>-</v>
      </c>
      <c r="BQ92" s="41" t="str">
        <f t="shared" si="35"/>
        <v>-</v>
      </c>
      <c r="BR92" s="41" t="str">
        <f t="shared" si="35"/>
        <v>-</v>
      </c>
      <c r="BS92" s="41" t="str">
        <f t="shared" si="35"/>
        <v>-</v>
      </c>
      <c r="BT92" s="41" t="str">
        <f t="shared" si="35"/>
        <v>-</v>
      </c>
      <c r="BU92" s="41" t="str">
        <f t="shared" si="35"/>
        <v>-</v>
      </c>
      <c r="BV92" s="41" t="str">
        <f t="shared" si="35"/>
        <v>-</v>
      </c>
      <c r="BW92" s="41" t="str">
        <f t="shared" si="35"/>
        <v>-</v>
      </c>
      <c r="BX92" s="41" t="str">
        <f t="shared" si="35"/>
        <v>-</v>
      </c>
      <c r="BY92" s="41" t="str">
        <f t="shared" si="35"/>
        <v>-</v>
      </c>
      <c r="BZ92" s="36" t="str">
        <f t="shared" si="35"/>
        <v>-</v>
      </c>
    </row>
    <row r="93" spans="5:78" ht="11.25" customHeight="1">
      <c r="E93" s="28"/>
      <c r="G93" s="422"/>
      <c r="H93" s="422"/>
      <c r="I93" s="422"/>
      <c r="J93" s="422"/>
      <c r="K93" s="422"/>
      <c r="L93" s="422"/>
      <c r="M93" s="422"/>
      <c r="N93" s="422"/>
      <c r="O93" s="422"/>
      <c r="P93" s="422"/>
      <c r="Q93" s="422"/>
      <c r="R93" s="422"/>
      <c r="S93" s="422"/>
      <c r="W93" s="42"/>
      <c r="X93" s="42"/>
      <c r="Y93" s="42"/>
      <c r="Z93" s="42"/>
      <c r="AA93" s="42"/>
      <c r="AB93" s="42"/>
      <c r="AC93" s="42"/>
      <c r="AD93" s="42"/>
      <c r="AE93" s="44"/>
      <c r="AF93" s="42"/>
      <c r="AG93" s="42"/>
      <c r="AH93" s="42"/>
      <c r="AI93" s="42"/>
      <c r="AJ93" s="42"/>
      <c r="AK93" s="42"/>
      <c r="AL93" s="42"/>
      <c r="AM93" s="42"/>
      <c r="AN93" s="43"/>
      <c r="AO93" s="43"/>
      <c r="AP93" s="43"/>
      <c r="AQ93" s="42"/>
      <c r="AR93" s="42"/>
      <c r="AS93" s="42"/>
      <c r="AT93" s="42"/>
      <c r="AU93" s="42"/>
      <c r="AV93" s="42"/>
      <c r="AW93" s="42"/>
      <c r="AX93" s="42"/>
      <c r="AY93" s="44"/>
      <c r="AZ93" s="42"/>
      <c r="BA93" s="42"/>
      <c r="BB93" s="42"/>
      <c r="BC93" s="42"/>
      <c r="BD93" s="42"/>
      <c r="BE93" s="42"/>
      <c r="BF93" s="42"/>
      <c r="BG93" s="26"/>
      <c r="BH93" s="26"/>
      <c r="BI93" s="26"/>
      <c r="BK93" s="42"/>
      <c r="BL93" s="42"/>
      <c r="BM93" s="42"/>
      <c r="BN93" s="42"/>
      <c r="BO93" s="42"/>
      <c r="BP93" s="42"/>
      <c r="BQ93" s="42"/>
      <c r="BR93" s="42"/>
      <c r="BS93" s="44"/>
      <c r="BT93" s="42"/>
      <c r="BU93" s="42"/>
      <c r="BV93" s="42"/>
      <c r="BW93" s="42"/>
      <c r="BX93" s="42"/>
      <c r="BY93" s="42"/>
      <c r="BZ93" s="42"/>
    </row>
    <row r="94" spans="5:80" ht="11.25" customHeight="1" thickBot="1">
      <c r="E94" s="28"/>
      <c r="G94" s="422"/>
      <c r="H94" s="422"/>
      <c r="I94" s="422"/>
      <c r="J94" s="422"/>
      <c r="K94" s="422"/>
      <c r="L94" s="422"/>
      <c r="M94" s="422"/>
      <c r="N94" s="422"/>
      <c r="O94" s="422"/>
      <c r="P94" s="422"/>
      <c r="Q94" s="422"/>
      <c r="R94" s="422"/>
      <c r="S94" s="422"/>
      <c r="W94" s="42"/>
      <c r="X94" s="42"/>
      <c r="Y94" s="42"/>
      <c r="Z94" s="42"/>
      <c r="AA94" s="42"/>
      <c r="AB94" s="42"/>
      <c r="AC94" s="42"/>
      <c r="AD94" s="42"/>
      <c r="AE94" s="44"/>
      <c r="AF94" s="42"/>
      <c r="AG94" s="42"/>
      <c r="AH94" s="42"/>
      <c r="AI94" s="42"/>
      <c r="AJ94" s="42"/>
      <c r="AK94" s="42"/>
      <c r="AL94" s="42"/>
      <c r="AM94" s="42"/>
      <c r="AN94" s="43"/>
      <c r="AO94" s="43"/>
      <c r="AP94" s="43"/>
      <c r="AQ94" s="42"/>
      <c r="AR94" s="42"/>
      <c r="AS94" s="42"/>
      <c r="AT94" s="42"/>
      <c r="AU94" s="42"/>
      <c r="AV94" s="42"/>
      <c r="AW94" s="42"/>
      <c r="AX94" s="42"/>
      <c r="AY94" s="44"/>
      <c r="AZ94" s="42"/>
      <c r="BA94" s="42"/>
      <c r="BB94" s="42"/>
      <c r="BC94" s="42"/>
      <c r="BD94" s="42"/>
      <c r="BE94" s="42"/>
      <c r="BF94" s="42"/>
      <c r="BG94" s="26"/>
      <c r="BH94" s="26"/>
      <c r="BI94" s="26"/>
      <c r="BJ94" s="249"/>
      <c r="BK94" s="248"/>
      <c r="BL94" s="248"/>
      <c r="BM94" s="248"/>
      <c r="BN94" s="248"/>
      <c r="BO94" s="248"/>
      <c r="BP94" s="248"/>
      <c r="BQ94" s="248"/>
      <c r="BR94" s="248"/>
      <c r="BS94" s="248"/>
      <c r="BT94" s="248"/>
      <c r="BU94" s="248"/>
      <c r="BV94" s="248"/>
      <c r="BW94" s="248"/>
      <c r="BX94" s="248"/>
      <c r="BY94" s="248"/>
      <c r="BZ94" s="248"/>
      <c r="CA94" s="249"/>
      <c r="CB94" s="249"/>
    </row>
    <row r="95" spans="5:80" ht="11.25" customHeight="1">
      <c r="E95" s="28"/>
      <c r="G95" s="422"/>
      <c r="H95" s="422"/>
      <c r="I95" s="422"/>
      <c r="J95" s="422"/>
      <c r="K95" s="422"/>
      <c r="L95" s="422"/>
      <c r="M95" s="422"/>
      <c r="N95" s="422"/>
      <c r="O95" s="422"/>
      <c r="P95" s="422"/>
      <c r="Q95" s="422"/>
      <c r="R95" s="422"/>
      <c r="S95" s="422"/>
      <c r="W95" s="37" t="str">
        <f>Scores!H43</f>
        <v>-</v>
      </c>
      <c r="X95" s="38" t="str">
        <f aca="true" t="shared" si="36" ref="X95:AL95">W95</f>
        <v>-</v>
      </c>
      <c r="Y95" s="38" t="str">
        <f t="shared" si="36"/>
        <v>-</v>
      </c>
      <c r="Z95" s="38" t="str">
        <f t="shared" si="36"/>
        <v>-</v>
      </c>
      <c r="AA95" s="38" t="str">
        <f t="shared" si="36"/>
        <v>-</v>
      </c>
      <c r="AB95" s="38" t="str">
        <f t="shared" si="36"/>
        <v>-</v>
      </c>
      <c r="AC95" s="38" t="str">
        <f t="shared" si="36"/>
        <v>-</v>
      </c>
      <c r="AD95" s="38" t="str">
        <f t="shared" si="36"/>
        <v>-</v>
      </c>
      <c r="AE95" s="38" t="str">
        <f t="shared" si="36"/>
        <v>-</v>
      </c>
      <c r="AF95" s="38" t="str">
        <f t="shared" si="36"/>
        <v>-</v>
      </c>
      <c r="AG95" s="38" t="str">
        <f t="shared" si="36"/>
        <v>-</v>
      </c>
      <c r="AH95" s="38" t="str">
        <f t="shared" si="36"/>
        <v>-</v>
      </c>
      <c r="AI95" s="38" t="str">
        <f t="shared" si="36"/>
        <v>-</v>
      </c>
      <c r="AJ95" s="38" t="str">
        <f t="shared" si="36"/>
        <v>-</v>
      </c>
      <c r="AK95" s="38" t="str">
        <f t="shared" si="36"/>
        <v>-</v>
      </c>
      <c r="AL95" s="34" t="str">
        <f t="shared" si="36"/>
        <v>-</v>
      </c>
      <c r="AM95" s="42"/>
      <c r="AN95" s="43"/>
      <c r="AO95" s="43"/>
      <c r="AP95" s="43"/>
      <c r="AQ95" s="37" t="str">
        <f>Scores!H47</f>
        <v>-</v>
      </c>
      <c r="AR95" s="38" t="str">
        <f aca="true" t="shared" si="37" ref="AR95:BF95">AQ95</f>
        <v>-</v>
      </c>
      <c r="AS95" s="38" t="str">
        <f t="shared" si="37"/>
        <v>-</v>
      </c>
      <c r="AT95" s="38" t="str">
        <f t="shared" si="37"/>
        <v>-</v>
      </c>
      <c r="AU95" s="38" t="str">
        <f t="shared" si="37"/>
        <v>-</v>
      </c>
      <c r="AV95" s="38" t="str">
        <f t="shared" si="37"/>
        <v>-</v>
      </c>
      <c r="AW95" s="38" t="str">
        <f t="shared" si="37"/>
        <v>-</v>
      </c>
      <c r="AX95" s="38" t="str">
        <f t="shared" si="37"/>
        <v>-</v>
      </c>
      <c r="AY95" s="38" t="str">
        <f t="shared" si="37"/>
        <v>-</v>
      </c>
      <c r="AZ95" s="38" t="str">
        <f t="shared" si="37"/>
        <v>-</v>
      </c>
      <c r="BA95" s="38" t="str">
        <f t="shared" si="37"/>
        <v>-</v>
      </c>
      <c r="BB95" s="38" t="str">
        <f t="shared" si="37"/>
        <v>-</v>
      </c>
      <c r="BC95" s="38" t="str">
        <f t="shared" si="37"/>
        <v>-</v>
      </c>
      <c r="BD95" s="38" t="str">
        <f t="shared" si="37"/>
        <v>-</v>
      </c>
      <c r="BE95" s="38" t="str">
        <f t="shared" si="37"/>
        <v>-</v>
      </c>
      <c r="BF95" s="34" t="str">
        <f t="shared" si="37"/>
        <v>-</v>
      </c>
      <c r="BG95" s="26"/>
      <c r="BH95" s="26"/>
      <c r="BI95" s="26"/>
      <c r="BJ95" s="249"/>
      <c r="BK95" s="250"/>
      <c r="BL95" s="250"/>
      <c r="BM95" s="250"/>
      <c r="BN95" s="250"/>
      <c r="BO95" s="250"/>
      <c r="BP95" s="250"/>
      <c r="BQ95" s="250"/>
      <c r="BR95" s="250"/>
      <c r="BS95" s="250"/>
      <c r="BT95" s="250"/>
      <c r="BU95" s="250"/>
      <c r="BV95" s="250"/>
      <c r="BW95" s="250"/>
      <c r="BX95" s="250"/>
      <c r="BY95" s="250"/>
      <c r="BZ95" s="250"/>
      <c r="CA95" s="249"/>
      <c r="CB95" s="249"/>
    </row>
    <row r="96" spans="5:80" ht="11.25" customHeight="1">
      <c r="E96" s="28"/>
      <c r="G96" s="422"/>
      <c r="H96" s="422"/>
      <c r="I96" s="422"/>
      <c r="J96" s="422"/>
      <c r="K96" s="422"/>
      <c r="L96" s="422"/>
      <c r="M96" s="422"/>
      <c r="N96" s="422"/>
      <c r="O96" s="422"/>
      <c r="P96" s="422"/>
      <c r="Q96" s="422"/>
      <c r="R96" s="422"/>
      <c r="S96" s="422"/>
      <c r="W96" s="39" t="str">
        <f>W95</f>
        <v>-</v>
      </c>
      <c r="X96" s="406" t="str">
        <f>Scores!C43</f>
        <v>Dotation de médicaments</v>
      </c>
      <c r="Y96" s="406"/>
      <c r="Z96" s="406"/>
      <c r="AA96" s="406"/>
      <c r="AB96" s="406"/>
      <c r="AC96" s="406"/>
      <c r="AD96" s="406"/>
      <c r="AE96" s="406"/>
      <c r="AF96" s="406"/>
      <c r="AG96" s="406"/>
      <c r="AH96" s="406"/>
      <c r="AI96" s="406"/>
      <c r="AJ96" s="406"/>
      <c r="AK96" s="406"/>
      <c r="AL96" s="35" t="str">
        <f>AL95</f>
        <v>-</v>
      </c>
      <c r="AM96" s="42"/>
      <c r="AN96" s="43"/>
      <c r="AO96" s="43"/>
      <c r="AP96" s="43"/>
      <c r="AQ96" s="39" t="str">
        <f>AQ95</f>
        <v>-</v>
      </c>
      <c r="AR96" s="406" t="str">
        <f>Scores!C47</f>
        <v>Délivrance globale</v>
      </c>
      <c r="AS96" s="406"/>
      <c r="AT96" s="406"/>
      <c r="AU96" s="406"/>
      <c r="AV96" s="406"/>
      <c r="AW96" s="406"/>
      <c r="AX96" s="406"/>
      <c r="AY96" s="406"/>
      <c r="AZ96" s="406"/>
      <c r="BA96" s="406"/>
      <c r="BB96" s="406"/>
      <c r="BC96" s="406"/>
      <c r="BD96" s="406"/>
      <c r="BE96" s="406"/>
      <c r="BF96" s="35" t="str">
        <f>BF95</f>
        <v>-</v>
      </c>
      <c r="BG96" s="26"/>
      <c r="BH96" s="26"/>
      <c r="BI96" s="26"/>
      <c r="BJ96" s="249"/>
      <c r="BK96" s="250"/>
      <c r="BL96" s="407"/>
      <c r="BM96" s="407"/>
      <c r="BN96" s="407"/>
      <c r="BO96" s="407"/>
      <c r="BP96" s="407"/>
      <c r="BQ96" s="407"/>
      <c r="BR96" s="407"/>
      <c r="BS96" s="407"/>
      <c r="BT96" s="407"/>
      <c r="BU96" s="407"/>
      <c r="BV96" s="407"/>
      <c r="BW96" s="407"/>
      <c r="BX96" s="407"/>
      <c r="BY96" s="407"/>
      <c r="BZ96" s="250"/>
      <c r="CA96" s="249"/>
      <c r="CB96" s="249"/>
    </row>
    <row r="97" spans="5:80" ht="11.25" customHeight="1">
      <c r="E97" s="29"/>
      <c r="F97" s="30"/>
      <c r="G97" s="423"/>
      <c r="H97" s="423"/>
      <c r="I97" s="423"/>
      <c r="J97" s="423"/>
      <c r="K97" s="423"/>
      <c r="L97" s="423"/>
      <c r="M97" s="423"/>
      <c r="N97" s="423"/>
      <c r="O97" s="423"/>
      <c r="P97" s="423"/>
      <c r="Q97" s="423"/>
      <c r="R97" s="423"/>
      <c r="S97" s="423"/>
      <c r="W97" s="39" t="str">
        <f>W96</f>
        <v>-</v>
      </c>
      <c r="X97" s="406"/>
      <c r="Y97" s="406"/>
      <c r="Z97" s="406"/>
      <c r="AA97" s="406"/>
      <c r="AB97" s="406"/>
      <c r="AC97" s="406"/>
      <c r="AD97" s="406"/>
      <c r="AE97" s="406"/>
      <c r="AF97" s="406"/>
      <c r="AG97" s="406"/>
      <c r="AH97" s="406"/>
      <c r="AI97" s="406"/>
      <c r="AJ97" s="406"/>
      <c r="AK97" s="406"/>
      <c r="AL97" s="35" t="str">
        <f>AL96</f>
        <v>-</v>
      </c>
      <c r="AM97" s="42"/>
      <c r="AN97" s="43"/>
      <c r="AO97" s="43"/>
      <c r="AP97" s="43"/>
      <c r="AQ97" s="39" t="str">
        <f>AQ96</f>
        <v>-</v>
      </c>
      <c r="AR97" s="406"/>
      <c r="AS97" s="406"/>
      <c r="AT97" s="406"/>
      <c r="AU97" s="406"/>
      <c r="AV97" s="406"/>
      <c r="AW97" s="406"/>
      <c r="AX97" s="406"/>
      <c r="AY97" s="406"/>
      <c r="AZ97" s="406"/>
      <c r="BA97" s="406"/>
      <c r="BB97" s="406"/>
      <c r="BC97" s="406"/>
      <c r="BD97" s="406"/>
      <c r="BE97" s="406"/>
      <c r="BF97" s="35" t="str">
        <f>BF96</f>
        <v>-</v>
      </c>
      <c r="BG97" s="26"/>
      <c r="BH97" s="26"/>
      <c r="BI97" s="26"/>
      <c r="BJ97" s="249"/>
      <c r="BK97" s="250"/>
      <c r="BL97" s="407"/>
      <c r="BM97" s="407"/>
      <c r="BN97" s="407"/>
      <c r="BO97" s="407"/>
      <c r="BP97" s="407"/>
      <c r="BQ97" s="407"/>
      <c r="BR97" s="407"/>
      <c r="BS97" s="407"/>
      <c r="BT97" s="407"/>
      <c r="BU97" s="407"/>
      <c r="BV97" s="407"/>
      <c r="BW97" s="407"/>
      <c r="BX97" s="407"/>
      <c r="BY97" s="407"/>
      <c r="BZ97" s="250"/>
      <c r="CA97" s="249"/>
      <c r="CB97" s="249"/>
    </row>
    <row r="98" spans="5:80" ht="11.25" customHeight="1">
      <c r="E98" s="28"/>
      <c r="W98" s="39" t="str">
        <f>W97</f>
        <v>-</v>
      </c>
      <c r="X98" s="406"/>
      <c r="Y98" s="406"/>
      <c r="Z98" s="406"/>
      <c r="AA98" s="406"/>
      <c r="AB98" s="406"/>
      <c r="AC98" s="406"/>
      <c r="AD98" s="406"/>
      <c r="AE98" s="406"/>
      <c r="AF98" s="406"/>
      <c r="AG98" s="406"/>
      <c r="AH98" s="406"/>
      <c r="AI98" s="406"/>
      <c r="AJ98" s="406"/>
      <c r="AK98" s="406"/>
      <c r="AL98" s="35" t="str">
        <f>AL97</f>
        <v>-</v>
      </c>
      <c r="AM98" s="42"/>
      <c r="AN98" s="43"/>
      <c r="AO98" s="43"/>
      <c r="AP98" s="43"/>
      <c r="AQ98" s="39" t="str">
        <f>AQ97</f>
        <v>-</v>
      </c>
      <c r="AR98" s="406"/>
      <c r="AS98" s="406"/>
      <c r="AT98" s="406"/>
      <c r="AU98" s="406"/>
      <c r="AV98" s="406"/>
      <c r="AW98" s="406"/>
      <c r="AX98" s="406"/>
      <c r="AY98" s="406"/>
      <c r="AZ98" s="406"/>
      <c r="BA98" s="406"/>
      <c r="BB98" s="406"/>
      <c r="BC98" s="406"/>
      <c r="BD98" s="406"/>
      <c r="BE98" s="406"/>
      <c r="BF98" s="35" t="str">
        <f>BF97</f>
        <v>-</v>
      </c>
      <c r="BG98" s="26"/>
      <c r="BH98" s="26"/>
      <c r="BI98" s="26"/>
      <c r="BJ98" s="249"/>
      <c r="BK98" s="250"/>
      <c r="BL98" s="407"/>
      <c r="BM98" s="407"/>
      <c r="BN98" s="407"/>
      <c r="BO98" s="407"/>
      <c r="BP98" s="407"/>
      <c r="BQ98" s="407"/>
      <c r="BR98" s="407"/>
      <c r="BS98" s="407"/>
      <c r="BT98" s="407"/>
      <c r="BU98" s="407"/>
      <c r="BV98" s="407"/>
      <c r="BW98" s="407"/>
      <c r="BX98" s="407"/>
      <c r="BY98" s="407"/>
      <c r="BZ98" s="250"/>
      <c r="CA98" s="249"/>
      <c r="CB98" s="249"/>
    </row>
    <row r="99" spans="5:80" ht="11.25" customHeight="1">
      <c r="E99" s="28"/>
      <c r="W99" s="39" t="str">
        <f>W98</f>
        <v>-</v>
      </c>
      <c r="X99" s="406"/>
      <c r="Y99" s="406"/>
      <c r="Z99" s="406"/>
      <c r="AA99" s="406"/>
      <c r="AB99" s="406"/>
      <c r="AC99" s="406"/>
      <c r="AD99" s="406"/>
      <c r="AE99" s="406"/>
      <c r="AF99" s="406"/>
      <c r="AG99" s="406"/>
      <c r="AH99" s="406"/>
      <c r="AI99" s="406"/>
      <c r="AJ99" s="406"/>
      <c r="AK99" s="406"/>
      <c r="AL99" s="35" t="str">
        <f>AL98</f>
        <v>-</v>
      </c>
      <c r="AM99" s="42"/>
      <c r="AN99" s="43"/>
      <c r="AO99" s="43"/>
      <c r="AP99" s="43"/>
      <c r="AQ99" s="39" t="str">
        <f>AQ98</f>
        <v>-</v>
      </c>
      <c r="AR99" s="406"/>
      <c r="AS99" s="406"/>
      <c r="AT99" s="406"/>
      <c r="AU99" s="406"/>
      <c r="AV99" s="406"/>
      <c r="AW99" s="406"/>
      <c r="AX99" s="406"/>
      <c r="AY99" s="406"/>
      <c r="AZ99" s="406"/>
      <c r="BA99" s="406"/>
      <c r="BB99" s="406"/>
      <c r="BC99" s="406"/>
      <c r="BD99" s="406"/>
      <c r="BE99" s="406"/>
      <c r="BF99" s="35" t="str">
        <f>BF98</f>
        <v>-</v>
      </c>
      <c r="BG99" s="26"/>
      <c r="BH99" s="26"/>
      <c r="BI99" s="26"/>
      <c r="BJ99" s="249"/>
      <c r="BK99" s="250"/>
      <c r="BL99" s="407"/>
      <c r="BM99" s="407"/>
      <c r="BN99" s="407"/>
      <c r="BO99" s="407"/>
      <c r="BP99" s="407"/>
      <c r="BQ99" s="407"/>
      <c r="BR99" s="407"/>
      <c r="BS99" s="407"/>
      <c r="BT99" s="407"/>
      <c r="BU99" s="407"/>
      <c r="BV99" s="407"/>
      <c r="BW99" s="407"/>
      <c r="BX99" s="407"/>
      <c r="BY99" s="407"/>
      <c r="BZ99" s="250"/>
      <c r="CA99" s="249"/>
      <c r="CB99" s="249"/>
    </row>
    <row r="100" spans="5:80" ht="11.25" customHeight="1" thickBot="1">
      <c r="E100" s="28"/>
      <c r="W100" s="40" t="str">
        <f>W99</f>
        <v>-</v>
      </c>
      <c r="X100" s="41" t="str">
        <f aca="true" t="shared" si="38" ref="X100:AL100">W100</f>
        <v>-</v>
      </c>
      <c r="Y100" s="41" t="str">
        <f t="shared" si="38"/>
        <v>-</v>
      </c>
      <c r="Z100" s="41" t="str">
        <f t="shared" si="38"/>
        <v>-</v>
      </c>
      <c r="AA100" s="41" t="str">
        <f t="shared" si="38"/>
        <v>-</v>
      </c>
      <c r="AB100" s="41" t="str">
        <f t="shared" si="38"/>
        <v>-</v>
      </c>
      <c r="AC100" s="41" t="str">
        <f t="shared" si="38"/>
        <v>-</v>
      </c>
      <c r="AD100" s="41" t="str">
        <f t="shared" si="38"/>
        <v>-</v>
      </c>
      <c r="AE100" s="41" t="str">
        <f t="shared" si="38"/>
        <v>-</v>
      </c>
      <c r="AF100" s="41" t="str">
        <f t="shared" si="38"/>
        <v>-</v>
      </c>
      <c r="AG100" s="41" t="str">
        <f t="shared" si="38"/>
        <v>-</v>
      </c>
      <c r="AH100" s="41" t="str">
        <f t="shared" si="38"/>
        <v>-</v>
      </c>
      <c r="AI100" s="41" t="str">
        <f t="shared" si="38"/>
        <v>-</v>
      </c>
      <c r="AJ100" s="41" t="str">
        <f t="shared" si="38"/>
        <v>-</v>
      </c>
      <c r="AK100" s="41" t="str">
        <f t="shared" si="38"/>
        <v>-</v>
      </c>
      <c r="AL100" s="36" t="str">
        <f t="shared" si="38"/>
        <v>-</v>
      </c>
      <c r="AM100" s="42"/>
      <c r="AN100" s="43"/>
      <c r="AO100" s="43"/>
      <c r="AP100" s="43"/>
      <c r="AQ100" s="40" t="str">
        <f>AQ99</f>
        <v>-</v>
      </c>
      <c r="AR100" s="41" t="str">
        <f aca="true" t="shared" si="39" ref="AR100:BF100">AQ100</f>
        <v>-</v>
      </c>
      <c r="AS100" s="41" t="str">
        <f t="shared" si="39"/>
        <v>-</v>
      </c>
      <c r="AT100" s="41" t="str">
        <f t="shared" si="39"/>
        <v>-</v>
      </c>
      <c r="AU100" s="41" t="str">
        <f t="shared" si="39"/>
        <v>-</v>
      </c>
      <c r="AV100" s="41" t="str">
        <f t="shared" si="39"/>
        <v>-</v>
      </c>
      <c r="AW100" s="41" t="str">
        <f t="shared" si="39"/>
        <v>-</v>
      </c>
      <c r="AX100" s="41" t="str">
        <f t="shared" si="39"/>
        <v>-</v>
      </c>
      <c r="AY100" s="41" t="str">
        <f t="shared" si="39"/>
        <v>-</v>
      </c>
      <c r="AZ100" s="41" t="str">
        <f t="shared" si="39"/>
        <v>-</v>
      </c>
      <c r="BA100" s="41" t="str">
        <f t="shared" si="39"/>
        <v>-</v>
      </c>
      <c r="BB100" s="41" t="str">
        <f t="shared" si="39"/>
        <v>-</v>
      </c>
      <c r="BC100" s="41" t="str">
        <f t="shared" si="39"/>
        <v>-</v>
      </c>
      <c r="BD100" s="41" t="str">
        <f t="shared" si="39"/>
        <v>-</v>
      </c>
      <c r="BE100" s="41" t="str">
        <f t="shared" si="39"/>
        <v>-</v>
      </c>
      <c r="BF100" s="36" t="str">
        <f t="shared" si="39"/>
        <v>-</v>
      </c>
      <c r="BG100" s="26"/>
      <c r="BH100" s="26"/>
      <c r="BI100" s="26"/>
      <c r="BJ100" s="249"/>
      <c r="BK100" s="250"/>
      <c r="BL100" s="250"/>
      <c r="BM100" s="250"/>
      <c r="BN100" s="250"/>
      <c r="BO100" s="250"/>
      <c r="BP100" s="250"/>
      <c r="BQ100" s="250"/>
      <c r="BR100" s="250"/>
      <c r="BS100" s="250"/>
      <c r="BT100" s="250"/>
      <c r="BU100" s="250"/>
      <c r="BV100" s="250"/>
      <c r="BW100" s="250"/>
      <c r="BX100" s="250"/>
      <c r="BY100" s="250"/>
      <c r="BZ100" s="250"/>
      <c r="CA100" s="249"/>
      <c r="CB100" s="249"/>
    </row>
    <row r="101" spans="5:80" ht="11.25" customHeight="1">
      <c r="E101" s="28"/>
      <c r="W101" s="42"/>
      <c r="X101" s="42"/>
      <c r="Y101" s="42"/>
      <c r="Z101" s="42"/>
      <c r="AA101" s="42"/>
      <c r="AB101" s="42"/>
      <c r="AC101" s="42"/>
      <c r="AD101" s="42"/>
      <c r="AE101" s="44"/>
      <c r="AF101" s="42"/>
      <c r="AG101" s="42"/>
      <c r="AH101" s="42"/>
      <c r="AI101" s="42"/>
      <c r="AJ101" s="42"/>
      <c r="AK101" s="42"/>
      <c r="AL101" s="42"/>
      <c r="AM101" s="42"/>
      <c r="AN101" s="43"/>
      <c r="AO101" s="43"/>
      <c r="AP101" s="43"/>
      <c r="AQ101" s="42"/>
      <c r="AR101" s="42"/>
      <c r="AS101" s="42"/>
      <c r="AT101" s="42"/>
      <c r="AU101" s="42"/>
      <c r="AV101" s="42"/>
      <c r="AW101" s="42"/>
      <c r="AX101" s="42"/>
      <c r="AY101" s="44"/>
      <c r="AZ101" s="42"/>
      <c r="BA101" s="42"/>
      <c r="BB101" s="42"/>
      <c r="BC101" s="42"/>
      <c r="BD101" s="42"/>
      <c r="BE101" s="42"/>
      <c r="BF101" s="42"/>
      <c r="BG101" s="26"/>
      <c r="BH101" s="26"/>
      <c r="BI101" s="26"/>
      <c r="BJ101" s="249"/>
      <c r="BK101" s="248"/>
      <c r="BL101" s="248"/>
      <c r="BM101" s="248"/>
      <c r="BN101" s="248"/>
      <c r="BO101" s="248"/>
      <c r="BP101" s="248"/>
      <c r="BQ101" s="248"/>
      <c r="BR101" s="248"/>
      <c r="BS101" s="248"/>
      <c r="BT101" s="248"/>
      <c r="BU101" s="248"/>
      <c r="BV101" s="248"/>
      <c r="BW101" s="248"/>
      <c r="BX101" s="248"/>
      <c r="BY101" s="248"/>
      <c r="BZ101" s="248"/>
      <c r="CA101" s="249"/>
      <c r="CB101" s="249"/>
    </row>
    <row r="102" spans="5:80" ht="11.25" customHeight="1" thickBot="1">
      <c r="E102" s="28"/>
      <c r="W102" s="42"/>
      <c r="X102" s="42"/>
      <c r="Y102" s="42"/>
      <c r="Z102" s="42"/>
      <c r="AA102" s="42"/>
      <c r="AB102" s="42"/>
      <c r="AC102" s="42"/>
      <c r="AD102" s="42"/>
      <c r="AE102" s="44"/>
      <c r="AF102" s="42"/>
      <c r="AG102" s="42"/>
      <c r="AH102" s="42"/>
      <c r="AI102" s="42"/>
      <c r="AJ102" s="42"/>
      <c r="AK102" s="42"/>
      <c r="AL102" s="42"/>
      <c r="AM102" s="42"/>
      <c r="AN102" s="43"/>
      <c r="AO102" s="43"/>
      <c r="AP102" s="43"/>
      <c r="AQ102" s="42"/>
      <c r="AR102" s="42"/>
      <c r="AS102" s="42"/>
      <c r="AT102" s="42"/>
      <c r="AU102" s="42"/>
      <c r="AV102" s="42"/>
      <c r="AW102" s="42"/>
      <c r="AX102" s="216"/>
      <c r="AY102" s="44"/>
      <c r="AZ102" s="42"/>
      <c r="BA102" s="42"/>
      <c r="BB102" s="42"/>
      <c r="BC102" s="42"/>
      <c r="BD102" s="42"/>
      <c r="BE102" s="42"/>
      <c r="BF102" s="42"/>
      <c r="BG102" s="27"/>
      <c r="BH102" s="27"/>
      <c r="BI102" s="27"/>
      <c r="BJ102" s="249"/>
      <c r="BK102" s="248"/>
      <c r="BL102" s="248"/>
      <c r="BM102" s="248"/>
      <c r="BN102" s="248"/>
      <c r="BO102" s="248"/>
      <c r="BP102" s="248"/>
      <c r="BQ102" s="248"/>
      <c r="BR102" s="248"/>
      <c r="BS102" s="248"/>
      <c r="BT102" s="248"/>
      <c r="BU102" s="248"/>
      <c r="BV102" s="248"/>
      <c r="BW102" s="248"/>
      <c r="BX102" s="248"/>
      <c r="BY102" s="248"/>
      <c r="BZ102" s="248"/>
      <c r="CA102" s="249"/>
      <c r="CB102" s="249"/>
    </row>
    <row r="103" spans="5:78" ht="11.25" customHeight="1">
      <c r="E103" s="28"/>
      <c r="W103" s="37" t="str">
        <f>Scores!H44</f>
        <v>-</v>
      </c>
      <c r="X103" s="38" t="str">
        <f aca="true" t="shared" si="40" ref="X103:AL103">W103</f>
        <v>-</v>
      </c>
      <c r="Y103" s="38" t="str">
        <f t="shared" si="40"/>
        <v>-</v>
      </c>
      <c r="Z103" s="38" t="str">
        <f t="shared" si="40"/>
        <v>-</v>
      </c>
      <c r="AA103" s="38" t="str">
        <f t="shared" si="40"/>
        <v>-</v>
      </c>
      <c r="AB103" s="38" t="str">
        <f t="shared" si="40"/>
        <v>-</v>
      </c>
      <c r="AC103" s="38" t="str">
        <f t="shared" si="40"/>
        <v>-</v>
      </c>
      <c r="AD103" s="38" t="str">
        <f t="shared" si="40"/>
        <v>-</v>
      </c>
      <c r="AE103" s="38" t="str">
        <f t="shared" si="40"/>
        <v>-</v>
      </c>
      <c r="AF103" s="38" t="str">
        <f t="shared" si="40"/>
        <v>-</v>
      </c>
      <c r="AG103" s="38" t="str">
        <f t="shared" si="40"/>
        <v>-</v>
      </c>
      <c r="AH103" s="38" t="str">
        <f t="shared" si="40"/>
        <v>-</v>
      </c>
      <c r="AI103" s="38" t="str">
        <f t="shared" si="40"/>
        <v>-</v>
      </c>
      <c r="AJ103" s="38" t="str">
        <f t="shared" si="40"/>
        <v>-</v>
      </c>
      <c r="AK103" s="38" t="str">
        <f t="shared" si="40"/>
        <v>-</v>
      </c>
      <c r="AL103" s="34" t="str">
        <f t="shared" si="40"/>
        <v>-</v>
      </c>
      <c r="AM103" s="42"/>
      <c r="AN103" s="43"/>
      <c r="AO103" s="43"/>
      <c r="AP103" s="43"/>
      <c r="AQ103" s="37" t="str">
        <f>Scores!H48</f>
        <v>-</v>
      </c>
      <c r="AR103" s="38" t="str">
        <f aca="true" t="shared" si="41" ref="AR103:BF103">AQ103</f>
        <v>-</v>
      </c>
      <c r="AS103" s="38" t="str">
        <f t="shared" si="41"/>
        <v>-</v>
      </c>
      <c r="AT103" s="38" t="str">
        <f t="shared" si="41"/>
        <v>-</v>
      </c>
      <c r="AU103" s="38" t="str">
        <f t="shared" si="41"/>
        <v>-</v>
      </c>
      <c r="AV103" s="38" t="str">
        <f t="shared" si="41"/>
        <v>-</v>
      </c>
      <c r="AW103" s="38" t="str">
        <f t="shared" si="41"/>
        <v>-</v>
      </c>
      <c r="AX103" s="38" t="str">
        <f t="shared" si="41"/>
        <v>-</v>
      </c>
      <c r="AY103" s="38" t="str">
        <f t="shared" si="41"/>
        <v>-</v>
      </c>
      <c r="AZ103" s="38" t="str">
        <f t="shared" si="41"/>
        <v>-</v>
      </c>
      <c r="BA103" s="38" t="str">
        <f t="shared" si="41"/>
        <v>-</v>
      </c>
      <c r="BB103" s="38" t="str">
        <f t="shared" si="41"/>
        <v>-</v>
      </c>
      <c r="BC103" s="38" t="str">
        <f t="shared" si="41"/>
        <v>-</v>
      </c>
      <c r="BD103" s="38" t="str">
        <f t="shared" si="41"/>
        <v>-</v>
      </c>
      <c r="BE103" s="38" t="str">
        <f t="shared" si="41"/>
        <v>-</v>
      </c>
      <c r="BF103" s="34" t="str">
        <f t="shared" si="41"/>
        <v>-</v>
      </c>
      <c r="BG103" s="27"/>
      <c r="BH103" s="27"/>
      <c r="BI103" s="27"/>
      <c r="BK103" s="42"/>
      <c r="BZ103" s="42"/>
    </row>
    <row r="104" spans="5:61" ht="11.25" customHeight="1">
      <c r="E104" s="28"/>
      <c r="W104" s="39" t="str">
        <f>W103</f>
        <v>-</v>
      </c>
      <c r="X104" s="406" t="str">
        <f>Scores!C44</f>
        <v>Contrôle de l'armoire</v>
      </c>
      <c r="Y104" s="406"/>
      <c r="Z104" s="406"/>
      <c r="AA104" s="406"/>
      <c r="AB104" s="406"/>
      <c r="AC104" s="406"/>
      <c r="AD104" s="406"/>
      <c r="AE104" s="406"/>
      <c r="AF104" s="406"/>
      <c r="AG104" s="406"/>
      <c r="AH104" s="406"/>
      <c r="AI104" s="406"/>
      <c r="AJ104" s="406"/>
      <c r="AK104" s="406"/>
      <c r="AL104" s="35" t="str">
        <f>AL103</f>
        <v>-</v>
      </c>
      <c r="AM104" s="42"/>
      <c r="AN104" s="43"/>
      <c r="AO104" s="43"/>
      <c r="AP104" s="43"/>
      <c r="AQ104" s="39" t="str">
        <f>AQ103</f>
        <v>-</v>
      </c>
      <c r="AR104" s="406" t="str">
        <f>Scores!C48</f>
        <v>Réception et rangement</v>
      </c>
      <c r="AS104" s="406"/>
      <c r="AT104" s="406"/>
      <c r="AU104" s="406"/>
      <c r="AV104" s="406"/>
      <c r="AW104" s="406"/>
      <c r="AX104" s="406"/>
      <c r="AY104" s="406"/>
      <c r="AZ104" s="406"/>
      <c r="BA104" s="406"/>
      <c r="BB104" s="406"/>
      <c r="BC104" s="406"/>
      <c r="BD104" s="406"/>
      <c r="BE104" s="406"/>
      <c r="BF104" s="35" t="str">
        <f>BF103</f>
        <v>-</v>
      </c>
      <c r="BG104" s="27"/>
      <c r="BH104" s="27"/>
      <c r="BI104" s="27"/>
    </row>
    <row r="105" spans="5:61" ht="11.25" customHeight="1">
      <c r="E105" s="28"/>
      <c r="U105" s="27"/>
      <c r="V105" s="27"/>
      <c r="W105" s="39" t="str">
        <f>W104</f>
        <v>-</v>
      </c>
      <c r="X105" s="406"/>
      <c r="Y105" s="406"/>
      <c r="Z105" s="406"/>
      <c r="AA105" s="406"/>
      <c r="AB105" s="406"/>
      <c r="AC105" s="406"/>
      <c r="AD105" s="406"/>
      <c r="AE105" s="406"/>
      <c r="AF105" s="406"/>
      <c r="AG105" s="406"/>
      <c r="AH105" s="406"/>
      <c r="AI105" s="406"/>
      <c r="AJ105" s="406"/>
      <c r="AK105" s="406"/>
      <c r="AL105" s="35" t="str">
        <f>AL104</f>
        <v>-</v>
      </c>
      <c r="AM105" s="45"/>
      <c r="AN105" s="45"/>
      <c r="AO105" s="45"/>
      <c r="AP105" s="45"/>
      <c r="AQ105" s="39" t="str">
        <f>AQ104</f>
        <v>-</v>
      </c>
      <c r="AR105" s="406"/>
      <c r="AS105" s="406"/>
      <c r="AT105" s="406"/>
      <c r="AU105" s="406"/>
      <c r="AV105" s="406"/>
      <c r="AW105" s="406"/>
      <c r="AX105" s="406"/>
      <c r="AY105" s="406"/>
      <c r="AZ105" s="406"/>
      <c r="BA105" s="406"/>
      <c r="BB105" s="406"/>
      <c r="BC105" s="406"/>
      <c r="BD105" s="406"/>
      <c r="BE105" s="406"/>
      <c r="BF105" s="35" t="str">
        <f>BF104</f>
        <v>-</v>
      </c>
      <c r="BG105" s="27"/>
      <c r="BH105" s="27"/>
      <c r="BI105" s="27"/>
    </row>
    <row r="106" spans="5:61" ht="11.25" customHeight="1">
      <c r="E106" s="28"/>
      <c r="U106" s="27"/>
      <c r="V106" s="27"/>
      <c r="W106" s="39" t="str">
        <f>W105</f>
        <v>-</v>
      </c>
      <c r="X106" s="406"/>
      <c r="Y106" s="406"/>
      <c r="Z106" s="406"/>
      <c r="AA106" s="406"/>
      <c r="AB106" s="406"/>
      <c r="AC106" s="406"/>
      <c r="AD106" s="406"/>
      <c r="AE106" s="406"/>
      <c r="AF106" s="406"/>
      <c r="AG106" s="406"/>
      <c r="AH106" s="406"/>
      <c r="AI106" s="406"/>
      <c r="AJ106" s="406"/>
      <c r="AK106" s="406"/>
      <c r="AL106" s="35" t="str">
        <f>AL105</f>
        <v>-</v>
      </c>
      <c r="AM106" s="45"/>
      <c r="AN106" s="45"/>
      <c r="AO106" s="45"/>
      <c r="AP106" s="45"/>
      <c r="AQ106" s="39" t="str">
        <f>AQ105</f>
        <v>-</v>
      </c>
      <c r="AR106" s="406"/>
      <c r="AS106" s="406"/>
      <c r="AT106" s="406"/>
      <c r="AU106" s="406"/>
      <c r="AV106" s="406"/>
      <c r="AW106" s="406"/>
      <c r="AX106" s="406"/>
      <c r="AY106" s="406"/>
      <c r="AZ106" s="406"/>
      <c r="BA106" s="406"/>
      <c r="BB106" s="406"/>
      <c r="BC106" s="406"/>
      <c r="BD106" s="406"/>
      <c r="BE106" s="406"/>
      <c r="BF106" s="35" t="str">
        <f>BF105</f>
        <v>-</v>
      </c>
      <c r="BG106" s="27"/>
      <c r="BH106" s="27"/>
      <c r="BI106" s="27"/>
    </row>
    <row r="107" spans="5:61" ht="11.25" customHeight="1">
      <c r="E107" s="28"/>
      <c r="U107" s="27"/>
      <c r="V107" s="27"/>
      <c r="W107" s="39" t="str">
        <f>W106</f>
        <v>-</v>
      </c>
      <c r="X107" s="406"/>
      <c r="Y107" s="406"/>
      <c r="Z107" s="406"/>
      <c r="AA107" s="406"/>
      <c r="AB107" s="406"/>
      <c r="AC107" s="406"/>
      <c r="AD107" s="406"/>
      <c r="AE107" s="406"/>
      <c r="AF107" s="406"/>
      <c r="AG107" s="406"/>
      <c r="AH107" s="406"/>
      <c r="AI107" s="406"/>
      <c r="AJ107" s="406"/>
      <c r="AK107" s="406"/>
      <c r="AL107" s="35" t="str">
        <f>AL106</f>
        <v>-</v>
      </c>
      <c r="AM107" s="45"/>
      <c r="AN107" s="45"/>
      <c r="AO107" s="45"/>
      <c r="AP107" s="45"/>
      <c r="AQ107" s="39" t="str">
        <f>AQ106</f>
        <v>-</v>
      </c>
      <c r="AR107" s="406"/>
      <c r="AS107" s="406"/>
      <c r="AT107" s="406"/>
      <c r="AU107" s="406"/>
      <c r="AV107" s="406"/>
      <c r="AW107" s="406"/>
      <c r="AX107" s="406"/>
      <c r="AY107" s="406"/>
      <c r="AZ107" s="406"/>
      <c r="BA107" s="406"/>
      <c r="BB107" s="406"/>
      <c r="BC107" s="406"/>
      <c r="BD107" s="406"/>
      <c r="BE107" s="406"/>
      <c r="BF107" s="35" t="str">
        <f>BF106</f>
        <v>-</v>
      </c>
      <c r="BG107" s="27"/>
      <c r="BH107" s="27"/>
      <c r="BI107" s="27"/>
    </row>
    <row r="108" spans="5:58" ht="11.25" customHeight="1" thickBot="1">
      <c r="E108" s="28"/>
      <c r="U108" s="26"/>
      <c r="W108" s="40" t="str">
        <f>W107</f>
        <v>-</v>
      </c>
      <c r="X108" s="41" t="str">
        <f aca="true" t="shared" si="42" ref="X108:AL108">W108</f>
        <v>-</v>
      </c>
      <c r="Y108" s="41" t="str">
        <f t="shared" si="42"/>
        <v>-</v>
      </c>
      <c r="Z108" s="41" t="str">
        <f t="shared" si="42"/>
        <v>-</v>
      </c>
      <c r="AA108" s="41" t="str">
        <f t="shared" si="42"/>
        <v>-</v>
      </c>
      <c r="AB108" s="41" t="str">
        <f t="shared" si="42"/>
        <v>-</v>
      </c>
      <c r="AC108" s="41" t="str">
        <f t="shared" si="42"/>
        <v>-</v>
      </c>
      <c r="AD108" s="41" t="str">
        <f t="shared" si="42"/>
        <v>-</v>
      </c>
      <c r="AE108" s="41" t="str">
        <f t="shared" si="42"/>
        <v>-</v>
      </c>
      <c r="AF108" s="41" t="str">
        <f t="shared" si="42"/>
        <v>-</v>
      </c>
      <c r="AG108" s="41" t="str">
        <f t="shared" si="42"/>
        <v>-</v>
      </c>
      <c r="AH108" s="41" t="str">
        <f t="shared" si="42"/>
        <v>-</v>
      </c>
      <c r="AI108" s="41" t="str">
        <f t="shared" si="42"/>
        <v>-</v>
      </c>
      <c r="AJ108" s="41" t="str">
        <f t="shared" si="42"/>
        <v>-</v>
      </c>
      <c r="AK108" s="41" t="str">
        <f t="shared" si="42"/>
        <v>-</v>
      </c>
      <c r="AL108" s="36" t="str">
        <f t="shared" si="42"/>
        <v>-</v>
      </c>
      <c r="AM108" s="42"/>
      <c r="AN108" s="42"/>
      <c r="AO108" s="42"/>
      <c r="AP108" s="42"/>
      <c r="AQ108" s="40" t="str">
        <f>AQ107</f>
        <v>-</v>
      </c>
      <c r="AR108" s="41" t="str">
        <f aca="true" t="shared" si="43" ref="AR108:BF108">AQ108</f>
        <v>-</v>
      </c>
      <c r="AS108" s="41" t="str">
        <f t="shared" si="43"/>
        <v>-</v>
      </c>
      <c r="AT108" s="41" t="str">
        <f t="shared" si="43"/>
        <v>-</v>
      </c>
      <c r="AU108" s="41" t="str">
        <f t="shared" si="43"/>
        <v>-</v>
      </c>
      <c r="AV108" s="41" t="str">
        <f t="shared" si="43"/>
        <v>-</v>
      </c>
      <c r="AW108" s="41" t="str">
        <f t="shared" si="43"/>
        <v>-</v>
      </c>
      <c r="AX108" s="41" t="str">
        <f t="shared" si="43"/>
        <v>-</v>
      </c>
      <c r="AY108" s="41" t="str">
        <f t="shared" si="43"/>
        <v>-</v>
      </c>
      <c r="AZ108" s="41" t="str">
        <f t="shared" si="43"/>
        <v>-</v>
      </c>
      <c r="BA108" s="41" t="str">
        <f t="shared" si="43"/>
        <v>-</v>
      </c>
      <c r="BB108" s="41" t="str">
        <f t="shared" si="43"/>
        <v>-</v>
      </c>
      <c r="BC108" s="41" t="str">
        <f t="shared" si="43"/>
        <v>-</v>
      </c>
      <c r="BD108" s="41" t="str">
        <f t="shared" si="43"/>
        <v>-</v>
      </c>
      <c r="BE108" s="41" t="str">
        <f t="shared" si="43"/>
        <v>-</v>
      </c>
      <c r="BF108" s="36" t="str">
        <f t="shared" si="43"/>
        <v>-</v>
      </c>
    </row>
    <row r="109" spans="5:58" ht="11.25" customHeight="1">
      <c r="E109" s="28"/>
      <c r="U109" s="26"/>
      <c r="AE109" s="22"/>
      <c r="AQ109" s="42"/>
      <c r="AR109" s="42"/>
      <c r="AS109" s="42"/>
      <c r="AT109" s="42"/>
      <c r="AU109" s="42"/>
      <c r="AV109" s="42"/>
      <c r="AW109" s="42"/>
      <c r="AX109" s="42"/>
      <c r="AY109" s="44"/>
      <c r="AZ109" s="42"/>
      <c r="BA109" s="42"/>
      <c r="BB109" s="42"/>
      <c r="BC109" s="42"/>
      <c r="BD109" s="42"/>
      <c r="BE109" s="42"/>
      <c r="BF109" s="42"/>
    </row>
    <row r="110" ht="11.25" customHeight="1">
      <c r="E110" s="28"/>
    </row>
  </sheetData>
  <sheetProtection password="E9B9" sheet="1"/>
  <mergeCells count="46">
    <mergeCell ref="BD30:BQ33"/>
    <mergeCell ref="CF55:CS58"/>
    <mergeCell ref="CF63:CS66"/>
    <mergeCell ref="BD38:BQ41"/>
    <mergeCell ref="X104:AK107"/>
    <mergeCell ref="AR88:BE91"/>
    <mergeCell ref="AR96:BE99"/>
    <mergeCell ref="X88:AK91"/>
    <mergeCell ref="X96:AK99"/>
    <mergeCell ref="AR104:BE107"/>
    <mergeCell ref="G92:S97"/>
    <mergeCell ref="AR55:BE58"/>
    <mergeCell ref="BL63:BY66"/>
    <mergeCell ref="X63:AK66"/>
    <mergeCell ref="BL55:BY58"/>
    <mergeCell ref="X55:AK58"/>
    <mergeCell ref="AI38:AV41"/>
    <mergeCell ref="BL96:BY99"/>
    <mergeCell ref="X71:AK74"/>
    <mergeCell ref="U49:AN52"/>
    <mergeCell ref="AO49:BH52"/>
    <mergeCell ref="BI49:CB52"/>
    <mergeCell ref="BL88:BY91"/>
    <mergeCell ref="U81:AN85"/>
    <mergeCell ref="AO81:BH85"/>
    <mergeCell ref="BI81:CB85"/>
    <mergeCell ref="W10:AA11"/>
    <mergeCell ref="AB12:AD12"/>
    <mergeCell ref="M12:N12"/>
    <mergeCell ref="R12:S12"/>
    <mergeCell ref="W12:X12"/>
    <mergeCell ref="CF71:CS74"/>
    <mergeCell ref="AI30:AV33"/>
    <mergeCell ref="G59:S64"/>
    <mergeCell ref="G26:S31"/>
    <mergeCell ref="CC49:CV52"/>
    <mergeCell ref="C2:AS3"/>
    <mergeCell ref="M10:Q11"/>
    <mergeCell ref="AV2:CC2"/>
    <mergeCell ref="AV3:CC3"/>
    <mergeCell ref="L8:AB9"/>
    <mergeCell ref="AI22:AV25"/>
    <mergeCell ref="BA16:BT19"/>
    <mergeCell ref="BD22:BQ25"/>
    <mergeCell ref="AF16:AY19"/>
    <mergeCell ref="R10:V11"/>
  </mergeCells>
  <conditionalFormatting sqref="AI22:AV25 AR96:BE99 X88:AK91 AI30:AV33 AI38:AV41 X55:AK58 X63:AK66 X71:AK74 AR55:BE58 BL55:BY58 BL63:BY66 X96:AK99 X104:AK107 AR88:BE91">
    <cfRule type="expression" priority="169" dxfId="107" stopIfTrue="1">
      <formula>W21=1</formula>
    </cfRule>
    <cfRule type="expression" priority="170" dxfId="106" stopIfTrue="1">
      <formula>W21=2</formula>
    </cfRule>
    <cfRule type="expression" priority="171" dxfId="105" stopIfTrue="1">
      <formula>W21=3</formula>
    </cfRule>
  </conditionalFormatting>
  <conditionalFormatting sqref="AQ96:AQ99 BF96:BF99 AQ87:BF87 AQ95:BF95 AQ92:BF92 AQ100:BF100 AQ88:AQ91 BF88:BF91 AQ104:AQ107 BF104:BF107 AQ103:BF103 AQ108:BF108 AQ54:BF54 AQ59:BF59 AQ55:AQ58 BF55:BF58 AQ62:AQ67 AQ70:AQ75 W96:W99 AL96:AL99 W104:W107 AL104:AL107 W87:AL87 W95:AL95 W103:AL103 W92:AL92 W100:AL100 W108:AL108 W88:W91 AL88:AL91 AH21:AW21 AH22:AH26 AI26:AW26 AW21:AW26 W54:AL54 W62:AL62 W70:AL70 W59:AL59 W67:AL67 W75:AL75 W55:W58 AL55:AL58 W63:W66 AL63:AL66 W71:W74 AL71:AL74 AH30:AH33 AH29:AW29 AW30:AW34 AH34:AV34 AH37:AH42 AI37:AW37 AW38:AW42 AI42:AV42 BF70:BF75 BF62:BF67 BL54:BY54 BL62:BY62 BL59:BY59 BL67:BY67">
    <cfRule type="cellIs" priority="172" dxfId="227" operator="equal" stopIfTrue="1">
      <formula>1</formula>
    </cfRule>
    <cfRule type="cellIs" priority="173" dxfId="228" operator="equal" stopIfTrue="1">
      <formula>2</formula>
    </cfRule>
    <cfRule type="cellIs" priority="174" dxfId="229" operator="equal" stopIfTrue="1">
      <formula>3</formula>
    </cfRule>
  </conditionalFormatting>
  <conditionalFormatting sqref="AV2:AV3">
    <cfRule type="cellIs" priority="175" dxfId="226" operator="equal" stopIfTrue="1">
      <formula>0</formula>
    </cfRule>
  </conditionalFormatting>
  <conditionalFormatting sqref="X88:AK91">
    <cfRule type="expression" priority="160" dxfId="107" stopIfTrue="1">
      <formula>W87=1</formula>
    </cfRule>
    <cfRule type="expression" priority="161" dxfId="106" stopIfTrue="1">
      <formula>W87=2</formula>
    </cfRule>
    <cfRule type="expression" priority="162" dxfId="105" stopIfTrue="1">
      <formula>W87=3</formula>
    </cfRule>
  </conditionalFormatting>
  <conditionalFormatting sqref="X96:AK99">
    <cfRule type="expression" priority="157" dxfId="107" stopIfTrue="1">
      <formula>W95=1</formula>
    </cfRule>
    <cfRule type="expression" priority="158" dxfId="106" stopIfTrue="1">
      <formula>W95=2</formula>
    </cfRule>
    <cfRule type="expression" priority="159" dxfId="105" stopIfTrue="1">
      <formula>W95=3</formula>
    </cfRule>
  </conditionalFormatting>
  <conditionalFormatting sqref="X104:AK107">
    <cfRule type="expression" priority="154" dxfId="107" stopIfTrue="1">
      <formula>W103=1</formula>
    </cfRule>
    <cfRule type="expression" priority="155" dxfId="106" stopIfTrue="1">
      <formula>W103=2</formula>
    </cfRule>
    <cfRule type="expression" priority="156" dxfId="105" stopIfTrue="1">
      <formula>W103=3</formula>
    </cfRule>
  </conditionalFormatting>
  <conditionalFormatting sqref="AR88:BE91">
    <cfRule type="expression" priority="151" dxfId="107" stopIfTrue="1">
      <formula>AQ87=1</formula>
    </cfRule>
    <cfRule type="expression" priority="152" dxfId="106" stopIfTrue="1">
      <formula>AQ87=2</formula>
    </cfRule>
    <cfRule type="expression" priority="153" dxfId="105" stopIfTrue="1">
      <formula>AQ87=3</formula>
    </cfRule>
  </conditionalFormatting>
  <conditionalFormatting sqref="AR96:BE99">
    <cfRule type="expression" priority="148" dxfId="107" stopIfTrue="1">
      <formula>AQ95=1</formula>
    </cfRule>
    <cfRule type="expression" priority="149" dxfId="106" stopIfTrue="1">
      <formula>AQ95=2</formula>
    </cfRule>
    <cfRule type="expression" priority="150" dxfId="105" stopIfTrue="1">
      <formula>AQ95=3</formula>
    </cfRule>
  </conditionalFormatting>
  <conditionalFormatting sqref="AR104:BE107">
    <cfRule type="expression" priority="145" dxfId="107" stopIfTrue="1">
      <formula>AQ103=1</formula>
    </cfRule>
    <cfRule type="expression" priority="146" dxfId="106" stopIfTrue="1">
      <formula>AQ103=2</formula>
    </cfRule>
    <cfRule type="expression" priority="147" dxfId="105" stopIfTrue="1">
      <formula>AQ103=3</formula>
    </cfRule>
  </conditionalFormatting>
  <conditionalFormatting sqref="AR104:BE107">
    <cfRule type="expression" priority="139" dxfId="107" stopIfTrue="1">
      <formula>AQ103=1</formula>
    </cfRule>
    <cfRule type="expression" priority="140" dxfId="106" stopIfTrue="1">
      <formula>AQ103=2</formula>
    </cfRule>
    <cfRule type="expression" priority="141" dxfId="105" stopIfTrue="1">
      <formula>AQ103=3</formula>
    </cfRule>
  </conditionalFormatting>
  <conditionalFormatting sqref="BL96:BY99 BL88:BY91">
    <cfRule type="expression" priority="136" dxfId="107" stopIfTrue="1">
      <formula>BK87=1</formula>
    </cfRule>
    <cfRule type="expression" priority="137" dxfId="106" stopIfTrue="1">
      <formula>BK87=2</formula>
    </cfRule>
    <cfRule type="expression" priority="138" dxfId="105" stopIfTrue="1">
      <formula>BK87=3</formula>
    </cfRule>
  </conditionalFormatting>
  <conditionalFormatting sqref="BK96:BK99 BZ96:BZ99 BK87:BZ87 BK95:BZ95 BK92:BZ92 BK100:BZ100 BK88:BK91 BZ88:BZ91">
    <cfRule type="cellIs" priority="133" dxfId="227" operator="equal" stopIfTrue="1">
      <formula>1</formula>
    </cfRule>
    <cfRule type="cellIs" priority="134" dxfId="228" operator="equal" stopIfTrue="1">
      <formula>2</formula>
    </cfRule>
    <cfRule type="cellIs" priority="135" dxfId="229" operator="equal" stopIfTrue="1">
      <formula>3</formula>
    </cfRule>
  </conditionalFormatting>
  <conditionalFormatting sqref="BL88:BY91">
    <cfRule type="expression" priority="130" dxfId="107" stopIfTrue="1">
      <formula>BK87=1</formula>
    </cfRule>
    <cfRule type="expression" priority="131" dxfId="106" stopIfTrue="1">
      <formula>BK87=2</formula>
    </cfRule>
    <cfRule type="expression" priority="132" dxfId="105" stopIfTrue="1">
      <formula>BK87=3</formula>
    </cfRule>
  </conditionalFormatting>
  <conditionalFormatting sqref="BL96:BY99">
    <cfRule type="expression" priority="127" dxfId="107" stopIfTrue="1">
      <formula>BK95=1</formula>
    </cfRule>
    <cfRule type="expression" priority="128" dxfId="106" stopIfTrue="1">
      <formula>BK95=2</formula>
    </cfRule>
    <cfRule type="expression" priority="129" dxfId="105" stopIfTrue="1">
      <formula>BK95=3</formula>
    </cfRule>
  </conditionalFormatting>
  <conditionalFormatting sqref="BD22:BQ25 BD30:BQ33 BD38:BQ41">
    <cfRule type="expression" priority="115" dxfId="107" stopIfTrue="1">
      <formula>BC21=1</formula>
    </cfRule>
    <cfRule type="expression" priority="116" dxfId="106" stopIfTrue="1">
      <formula>BC21=2</formula>
    </cfRule>
    <cfRule type="expression" priority="117" dxfId="105" stopIfTrue="1">
      <formula>BC21=3</formula>
    </cfRule>
  </conditionalFormatting>
  <conditionalFormatting sqref="BC30:BC33">
    <cfRule type="cellIs" priority="70" dxfId="227" operator="equal" stopIfTrue="1">
      <formula>1</formula>
    </cfRule>
    <cfRule type="cellIs" priority="71" dxfId="228" operator="equal" stopIfTrue="1">
      <formula>2</formula>
    </cfRule>
    <cfRule type="cellIs" priority="72" dxfId="229" operator="equal" stopIfTrue="1">
      <formula>3</formula>
    </cfRule>
  </conditionalFormatting>
  <conditionalFormatting sqref="BR26">
    <cfRule type="cellIs" priority="82" dxfId="227" operator="equal" stopIfTrue="1">
      <formula>1</formula>
    </cfRule>
    <cfRule type="cellIs" priority="83" dxfId="228" operator="equal" stopIfTrue="1">
      <formula>2</formula>
    </cfRule>
    <cfRule type="cellIs" priority="84" dxfId="229" operator="equal" stopIfTrue="1">
      <formula>3</formula>
    </cfRule>
  </conditionalFormatting>
  <conditionalFormatting sqref="BC29:BR29">
    <cfRule type="cellIs" priority="76" dxfId="227" operator="equal" stopIfTrue="1">
      <formula>1</formula>
    </cfRule>
    <cfRule type="cellIs" priority="77" dxfId="228" operator="equal" stopIfTrue="1">
      <formula>2</formula>
    </cfRule>
    <cfRule type="cellIs" priority="78" dxfId="229" operator="equal" stopIfTrue="1">
      <formula>3</formula>
    </cfRule>
  </conditionalFormatting>
  <conditionalFormatting sqref="BC37:BR37">
    <cfRule type="cellIs" priority="64" dxfId="227" operator="equal" stopIfTrue="1">
      <formula>1</formula>
    </cfRule>
    <cfRule type="cellIs" priority="65" dxfId="228" operator="equal" stopIfTrue="1">
      <formula>2</formula>
    </cfRule>
    <cfRule type="cellIs" priority="66" dxfId="229" operator="equal" stopIfTrue="1">
      <formula>3</formula>
    </cfRule>
  </conditionalFormatting>
  <conditionalFormatting sqref="BD21:BQ21">
    <cfRule type="cellIs" priority="100" dxfId="227" operator="equal" stopIfTrue="1">
      <formula>1</formula>
    </cfRule>
    <cfRule type="cellIs" priority="101" dxfId="228" operator="equal" stopIfTrue="1">
      <formula>2</formula>
    </cfRule>
    <cfRule type="cellIs" priority="102" dxfId="229" operator="equal" stopIfTrue="1">
      <formula>3</formula>
    </cfRule>
  </conditionalFormatting>
  <conditionalFormatting sqref="BD26:BQ26">
    <cfRule type="cellIs" priority="97" dxfId="227" operator="equal" stopIfTrue="1">
      <formula>1</formula>
    </cfRule>
    <cfRule type="cellIs" priority="98" dxfId="228" operator="equal" stopIfTrue="1">
      <formula>2</formula>
    </cfRule>
    <cfRule type="cellIs" priority="99" dxfId="229" operator="equal" stopIfTrue="1">
      <formula>3</formula>
    </cfRule>
  </conditionalFormatting>
  <conditionalFormatting sqref="BC22:BC25">
    <cfRule type="cellIs" priority="94" dxfId="227" operator="equal" stopIfTrue="1">
      <formula>1</formula>
    </cfRule>
    <cfRule type="cellIs" priority="95" dxfId="228" operator="equal" stopIfTrue="1">
      <formula>2</formula>
    </cfRule>
    <cfRule type="cellIs" priority="96" dxfId="229" operator="equal" stopIfTrue="1">
      <formula>3</formula>
    </cfRule>
  </conditionalFormatting>
  <conditionalFormatting sqref="BR22:BR25">
    <cfRule type="cellIs" priority="91" dxfId="227" operator="equal" stopIfTrue="1">
      <formula>1</formula>
    </cfRule>
    <cfRule type="cellIs" priority="92" dxfId="228" operator="equal" stopIfTrue="1">
      <formula>2</formula>
    </cfRule>
    <cfRule type="cellIs" priority="93" dxfId="229" operator="equal" stopIfTrue="1">
      <formula>3</formula>
    </cfRule>
  </conditionalFormatting>
  <conditionalFormatting sqref="BC21">
    <cfRule type="cellIs" priority="88" dxfId="227" operator="equal" stopIfTrue="1">
      <formula>1</formula>
    </cfRule>
    <cfRule type="cellIs" priority="89" dxfId="228" operator="equal" stopIfTrue="1">
      <formula>2</formula>
    </cfRule>
    <cfRule type="cellIs" priority="90" dxfId="229" operator="equal" stopIfTrue="1">
      <formula>3</formula>
    </cfRule>
  </conditionalFormatting>
  <conditionalFormatting sqref="BC26">
    <cfRule type="cellIs" priority="85" dxfId="227" operator="equal" stopIfTrue="1">
      <formula>1</formula>
    </cfRule>
    <cfRule type="cellIs" priority="86" dxfId="228" operator="equal" stopIfTrue="1">
      <formula>2</formula>
    </cfRule>
    <cfRule type="cellIs" priority="87" dxfId="229" operator="equal" stopIfTrue="1">
      <formula>3</formula>
    </cfRule>
  </conditionalFormatting>
  <conditionalFormatting sqref="BR21">
    <cfRule type="cellIs" priority="79" dxfId="227" operator="equal" stopIfTrue="1">
      <formula>1</formula>
    </cfRule>
    <cfRule type="cellIs" priority="80" dxfId="228" operator="equal" stopIfTrue="1">
      <formula>2</formula>
    </cfRule>
    <cfRule type="cellIs" priority="81" dxfId="229" operator="equal" stopIfTrue="1">
      <formula>3</formula>
    </cfRule>
  </conditionalFormatting>
  <conditionalFormatting sqref="BC34:BR34">
    <cfRule type="cellIs" priority="73" dxfId="227" operator="equal" stopIfTrue="1">
      <formula>1</formula>
    </cfRule>
    <cfRule type="cellIs" priority="74" dxfId="228" operator="equal" stopIfTrue="1">
      <formula>2</formula>
    </cfRule>
    <cfRule type="cellIs" priority="75" dxfId="229" operator="equal" stopIfTrue="1">
      <formula>3</formula>
    </cfRule>
  </conditionalFormatting>
  <conditionalFormatting sqref="BR30:BR33">
    <cfRule type="cellIs" priority="67" dxfId="227" operator="equal" stopIfTrue="1">
      <formula>1</formula>
    </cfRule>
    <cfRule type="cellIs" priority="68" dxfId="228" operator="equal" stopIfTrue="1">
      <formula>2</formula>
    </cfRule>
    <cfRule type="cellIs" priority="69" dxfId="229" operator="equal" stopIfTrue="1">
      <formula>3</formula>
    </cfRule>
  </conditionalFormatting>
  <conditionalFormatting sqref="BC42:BR42">
    <cfRule type="cellIs" priority="61" dxfId="227" operator="equal" stopIfTrue="1">
      <formula>1</formula>
    </cfRule>
    <cfRule type="cellIs" priority="62" dxfId="228" operator="equal" stopIfTrue="1">
      <formula>2</formula>
    </cfRule>
    <cfRule type="cellIs" priority="63" dxfId="229" operator="equal" stopIfTrue="1">
      <formula>3</formula>
    </cfRule>
  </conditionalFormatting>
  <conditionalFormatting sqref="BR38:BR41">
    <cfRule type="cellIs" priority="58" dxfId="227" operator="equal" stopIfTrue="1">
      <formula>1</formula>
    </cfRule>
    <cfRule type="cellIs" priority="59" dxfId="228" operator="equal" stopIfTrue="1">
      <formula>2</formula>
    </cfRule>
    <cfRule type="cellIs" priority="60" dxfId="229" operator="equal" stopIfTrue="1">
      <formula>3</formula>
    </cfRule>
  </conditionalFormatting>
  <conditionalFormatting sqref="BC38:BC41">
    <cfRule type="cellIs" priority="55" dxfId="227" operator="equal" stopIfTrue="1">
      <formula>1</formula>
    </cfRule>
    <cfRule type="cellIs" priority="56" dxfId="228" operator="equal" stopIfTrue="1">
      <formula>2</formula>
    </cfRule>
    <cfRule type="cellIs" priority="57" dxfId="229" operator="equal" stopIfTrue="1">
      <formula>3</formula>
    </cfRule>
  </conditionalFormatting>
  <conditionalFormatting sqref="CF55:CS58 CF63:CS66 CF71:CS74">
    <cfRule type="expression" priority="49" dxfId="107" stopIfTrue="1">
      <formula>CE54=1</formula>
    </cfRule>
    <cfRule type="expression" priority="50" dxfId="106" stopIfTrue="1">
      <formula>CE54=2</formula>
    </cfRule>
    <cfRule type="expression" priority="51" dxfId="105" stopIfTrue="1">
      <formula>CE54=3</formula>
    </cfRule>
  </conditionalFormatting>
  <conditionalFormatting sqref="BK54:BK59">
    <cfRule type="cellIs" priority="46" dxfId="227" operator="equal" stopIfTrue="1">
      <formula>1</formula>
    </cfRule>
    <cfRule type="cellIs" priority="47" dxfId="228" operator="equal" stopIfTrue="1">
      <formula>2</formula>
    </cfRule>
    <cfRule type="cellIs" priority="48" dxfId="229" operator="equal" stopIfTrue="1">
      <formula>3</formula>
    </cfRule>
  </conditionalFormatting>
  <conditionalFormatting sqref="BZ54:BZ59">
    <cfRule type="cellIs" priority="43" dxfId="227" operator="equal" stopIfTrue="1">
      <formula>1</formula>
    </cfRule>
    <cfRule type="cellIs" priority="44" dxfId="228" operator="equal" stopIfTrue="1">
      <formula>2</formula>
    </cfRule>
    <cfRule type="cellIs" priority="45" dxfId="229" operator="equal" stopIfTrue="1">
      <formula>3</formula>
    </cfRule>
  </conditionalFormatting>
  <conditionalFormatting sqref="BZ62:BZ67">
    <cfRule type="cellIs" priority="40" dxfId="227" operator="equal" stopIfTrue="1">
      <formula>1</formula>
    </cfRule>
    <cfRule type="cellIs" priority="41" dxfId="228" operator="equal" stopIfTrue="1">
      <formula>2</formula>
    </cfRule>
    <cfRule type="cellIs" priority="42" dxfId="229" operator="equal" stopIfTrue="1">
      <formula>3</formula>
    </cfRule>
  </conditionalFormatting>
  <conditionalFormatting sqref="CT54:CT59">
    <cfRule type="cellIs" priority="37" dxfId="227" operator="equal" stopIfTrue="1">
      <formula>1</formula>
    </cfRule>
    <cfRule type="cellIs" priority="38" dxfId="228" operator="equal" stopIfTrue="1">
      <formula>2</formula>
    </cfRule>
    <cfRule type="cellIs" priority="39" dxfId="229" operator="equal" stopIfTrue="1">
      <formula>3</formula>
    </cfRule>
  </conditionalFormatting>
  <conditionalFormatting sqref="CT62:CT67">
    <cfRule type="cellIs" priority="34" dxfId="227" operator="equal" stopIfTrue="1">
      <formula>1</formula>
    </cfRule>
    <cfRule type="cellIs" priority="35" dxfId="228" operator="equal" stopIfTrue="1">
      <formula>2</formula>
    </cfRule>
    <cfRule type="cellIs" priority="36" dxfId="229" operator="equal" stopIfTrue="1">
      <formula>3</formula>
    </cfRule>
  </conditionalFormatting>
  <conditionalFormatting sqref="CT70:CT75">
    <cfRule type="cellIs" priority="31" dxfId="227" operator="equal" stopIfTrue="1">
      <formula>1</formula>
    </cfRule>
    <cfRule type="cellIs" priority="32" dxfId="228" operator="equal" stopIfTrue="1">
      <formula>2</formula>
    </cfRule>
    <cfRule type="cellIs" priority="33" dxfId="229" operator="equal" stopIfTrue="1">
      <formula>3</formula>
    </cfRule>
  </conditionalFormatting>
  <conditionalFormatting sqref="BK62:BK67">
    <cfRule type="cellIs" priority="28" dxfId="227" operator="equal" stopIfTrue="1">
      <formula>1</formula>
    </cfRule>
    <cfRule type="cellIs" priority="29" dxfId="228" operator="equal" stopIfTrue="1">
      <formula>2</formula>
    </cfRule>
    <cfRule type="cellIs" priority="30" dxfId="229" operator="equal" stopIfTrue="1">
      <formula>3</formula>
    </cfRule>
  </conditionalFormatting>
  <conditionalFormatting sqref="CE54:CE59">
    <cfRule type="cellIs" priority="25" dxfId="227" operator="equal" stopIfTrue="1">
      <formula>1</formula>
    </cfRule>
    <cfRule type="cellIs" priority="26" dxfId="228" operator="equal" stopIfTrue="1">
      <formula>2</formula>
    </cfRule>
    <cfRule type="cellIs" priority="27" dxfId="229" operator="equal" stopIfTrue="1">
      <formula>3</formula>
    </cfRule>
  </conditionalFormatting>
  <conditionalFormatting sqref="CE62:CE67">
    <cfRule type="cellIs" priority="22" dxfId="227" operator="equal" stopIfTrue="1">
      <formula>1</formula>
    </cfRule>
    <cfRule type="cellIs" priority="23" dxfId="228" operator="equal" stopIfTrue="1">
      <formula>2</formula>
    </cfRule>
    <cfRule type="cellIs" priority="24" dxfId="229" operator="equal" stopIfTrue="1">
      <formula>3</formula>
    </cfRule>
  </conditionalFormatting>
  <conditionalFormatting sqref="CE70:CE75">
    <cfRule type="cellIs" priority="19" dxfId="227" operator="equal" stopIfTrue="1">
      <formula>1</formula>
    </cfRule>
    <cfRule type="cellIs" priority="20" dxfId="228" operator="equal" stopIfTrue="1">
      <formula>2</formula>
    </cfRule>
    <cfRule type="cellIs" priority="21" dxfId="229" operator="equal" stopIfTrue="1">
      <formula>3</formula>
    </cfRule>
  </conditionalFormatting>
  <conditionalFormatting sqref="CF54:CS54">
    <cfRule type="cellIs" priority="16" dxfId="227" operator="equal" stopIfTrue="1">
      <formula>1</formula>
    </cfRule>
    <cfRule type="cellIs" priority="17" dxfId="228" operator="equal" stopIfTrue="1">
      <formula>2</formula>
    </cfRule>
    <cfRule type="cellIs" priority="18" dxfId="229" operator="equal" stopIfTrue="1">
      <formula>3</formula>
    </cfRule>
  </conditionalFormatting>
  <conditionalFormatting sqref="CF62:CS62">
    <cfRule type="cellIs" priority="13" dxfId="227" operator="equal" stopIfTrue="1">
      <formula>1</formula>
    </cfRule>
    <cfRule type="cellIs" priority="14" dxfId="228" operator="equal" stopIfTrue="1">
      <formula>2</formula>
    </cfRule>
    <cfRule type="cellIs" priority="15" dxfId="229" operator="equal" stopIfTrue="1">
      <formula>3</formula>
    </cfRule>
  </conditionalFormatting>
  <conditionalFormatting sqref="CF70:CS70">
    <cfRule type="cellIs" priority="10" dxfId="227" operator="equal" stopIfTrue="1">
      <formula>1</formula>
    </cfRule>
    <cfRule type="cellIs" priority="11" dxfId="228" operator="equal" stopIfTrue="1">
      <formula>2</formula>
    </cfRule>
    <cfRule type="cellIs" priority="12" dxfId="229" operator="equal" stopIfTrue="1">
      <formula>3</formula>
    </cfRule>
  </conditionalFormatting>
  <conditionalFormatting sqref="CF59:CS59">
    <cfRule type="cellIs" priority="7" dxfId="227" operator="equal" stopIfTrue="1">
      <formula>1</formula>
    </cfRule>
    <cfRule type="cellIs" priority="8" dxfId="228" operator="equal" stopIfTrue="1">
      <formula>2</formula>
    </cfRule>
    <cfRule type="cellIs" priority="9" dxfId="229" operator="equal" stopIfTrue="1">
      <formula>3</formula>
    </cfRule>
  </conditionalFormatting>
  <conditionalFormatting sqref="CF67:CS67">
    <cfRule type="cellIs" priority="4" dxfId="227" operator="equal" stopIfTrue="1">
      <formula>1</formula>
    </cfRule>
    <cfRule type="cellIs" priority="5" dxfId="228" operator="equal" stopIfTrue="1">
      <formula>2</formula>
    </cfRule>
    <cfRule type="cellIs" priority="6" dxfId="229" operator="equal" stopIfTrue="1">
      <formula>3</formula>
    </cfRule>
  </conditionalFormatting>
  <conditionalFormatting sqref="CF75:CS75">
    <cfRule type="cellIs" priority="1" dxfId="227" operator="equal" stopIfTrue="1">
      <formula>1</formula>
    </cfRule>
    <cfRule type="cellIs" priority="2" dxfId="228" operator="equal" stopIfTrue="1">
      <formula>2</formula>
    </cfRule>
    <cfRule type="cellIs" priority="3" dxfId="229" operator="equal" stopIfTrue="1">
      <formula>3</formula>
    </cfRule>
  </conditionalFormatting>
  <printOptions verticalCentered="1"/>
  <pageMargins left="0.3937007874015748" right="0.3937007874015748" top="0.7874015748031497" bottom="0.5905511811023623" header="0.3937007874015748" footer="0.3937007874015748"/>
  <pageSetup fitToHeight="1" fitToWidth="1" horizontalDpi="600" verticalDpi="600" orientation="portrait" paperSize="9" r:id="rId2"/>
  <headerFooter alignWithMargins="0">
    <oddHeader>&amp;LANAP&amp;RInter Diag Médicaments V2</oddHeader>
    <oddFooter>&amp;R&amp;P/&amp;N</oddFooter>
  </headerFooter>
  <drawing r:id="rId1"/>
</worksheet>
</file>

<file path=xl/worksheets/sheet11.xml><?xml version="1.0" encoding="utf-8"?>
<worksheet xmlns="http://schemas.openxmlformats.org/spreadsheetml/2006/main" xmlns:r="http://schemas.openxmlformats.org/officeDocument/2006/relationships">
  <sheetPr codeName="Feuil11"/>
  <dimension ref="A1:G287"/>
  <sheetViews>
    <sheetView zoomScalePageLayoutView="0" workbookViewId="0" topLeftCell="A263">
      <selection activeCell="D277" sqref="D277"/>
    </sheetView>
  </sheetViews>
  <sheetFormatPr defaultColWidth="11.83203125" defaultRowHeight="15" customHeight="1"/>
  <cols>
    <col min="1" max="1" width="17.16015625" style="201" customWidth="1"/>
    <col min="2" max="2" width="9.83203125" style="201" customWidth="1"/>
    <col min="3" max="3" width="11.83203125" style="201" customWidth="1"/>
    <col min="4" max="4" width="97.66015625" style="201" customWidth="1"/>
    <col min="5" max="5" width="15.83203125" style="201" bestFit="1" customWidth="1"/>
    <col min="6" max="16384" width="11.83203125" style="201" customWidth="1"/>
  </cols>
  <sheetData>
    <row r="1" spans="1:6" ht="15" customHeight="1">
      <c r="A1" s="203" t="s">
        <v>486</v>
      </c>
      <c r="B1" s="203"/>
      <c r="C1" s="203"/>
      <c r="D1" s="203"/>
      <c r="E1" s="203"/>
      <c r="F1" s="203"/>
    </row>
    <row r="2" ht="15" customHeight="1">
      <c r="A2" s="201" t="s">
        <v>487</v>
      </c>
    </row>
    <row r="3" ht="15" customHeight="1">
      <c r="A3" s="201" t="s">
        <v>488</v>
      </c>
    </row>
    <row r="4" ht="15" customHeight="1">
      <c r="A4" s="201" t="s">
        <v>489</v>
      </c>
    </row>
    <row r="5" ht="15" customHeight="1">
      <c r="A5" s="201" t="s">
        <v>448</v>
      </c>
    </row>
    <row r="6" ht="15" customHeight="1">
      <c r="A6" s="201" t="s">
        <v>490</v>
      </c>
    </row>
    <row r="7" ht="15" customHeight="1">
      <c r="A7" s="201" t="s">
        <v>450</v>
      </c>
    </row>
    <row r="8" spans="1:6" ht="15" customHeight="1">
      <c r="A8" s="203" t="s">
        <v>491</v>
      </c>
      <c r="B8" s="203"/>
      <c r="C8" s="203"/>
      <c r="D8" s="203"/>
      <c r="E8" s="203"/>
      <c r="F8" s="203"/>
    </row>
    <row r="9" ht="15" customHeight="1">
      <c r="A9" s="201" t="s">
        <v>492</v>
      </c>
    </row>
    <row r="10" ht="15" customHeight="1">
      <c r="A10" s="201" t="s">
        <v>493</v>
      </c>
    </row>
    <row r="11" ht="15" customHeight="1">
      <c r="A11" s="201" t="s">
        <v>494</v>
      </c>
    </row>
    <row r="12" ht="15" customHeight="1">
      <c r="A12" s="201" t="s">
        <v>495</v>
      </c>
    </row>
    <row r="13" ht="15" customHeight="1">
      <c r="A13" s="201" t="s">
        <v>496</v>
      </c>
    </row>
    <row r="14" ht="15" customHeight="1">
      <c r="A14" s="201" t="s">
        <v>497</v>
      </c>
    </row>
    <row r="15" ht="15" customHeight="1">
      <c r="A15" s="201" t="s">
        <v>498</v>
      </c>
    </row>
    <row r="16" ht="15" customHeight="1">
      <c r="A16" s="201" t="s">
        <v>499</v>
      </c>
    </row>
    <row r="17" ht="15" customHeight="1">
      <c r="A17" s="201" t="s">
        <v>500</v>
      </c>
    </row>
    <row r="18" ht="15" customHeight="1">
      <c r="A18" s="201" t="s">
        <v>450</v>
      </c>
    </row>
    <row r="19" spans="1:6" ht="15" customHeight="1">
      <c r="A19" s="203" t="s">
        <v>405</v>
      </c>
      <c r="B19" s="203"/>
      <c r="C19" s="203"/>
      <c r="D19" s="203"/>
      <c r="E19" s="203"/>
      <c r="F19" s="203"/>
    </row>
    <row r="20" spans="1:6" ht="15" customHeight="1">
      <c r="A20" s="202" t="s">
        <v>382</v>
      </c>
      <c r="B20" s="202" t="s">
        <v>383</v>
      </c>
      <c r="C20" s="202"/>
      <c r="D20" s="202"/>
      <c r="E20" s="202"/>
      <c r="F20" s="202"/>
    </row>
    <row r="21" spans="1:2" ht="15" customHeight="1">
      <c r="A21" s="201">
        <v>0</v>
      </c>
      <c r="B21" s="201" t="s">
        <v>501</v>
      </c>
    </row>
    <row r="22" spans="1:2" ht="15" customHeight="1">
      <c r="A22" s="201">
        <v>1</v>
      </c>
      <c r="B22" s="201" t="s">
        <v>507</v>
      </c>
    </row>
    <row r="23" spans="1:2" ht="15" customHeight="1">
      <c r="A23" s="201">
        <v>2</v>
      </c>
      <c r="B23" s="201" t="s">
        <v>293</v>
      </c>
    </row>
    <row r="24" spans="1:2" ht="15" customHeight="1">
      <c r="A24" s="201">
        <v>3</v>
      </c>
      <c r="B24" s="201" t="s">
        <v>66</v>
      </c>
    </row>
    <row r="25" spans="1:6" ht="15" customHeight="1">
      <c r="A25" s="203" t="s">
        <v>406</v>
      </c>
      <c r="B25" s="203"/>
      <c r="C25" s="203"/>
      <c r="D25" s="203"/>
      <c r="E25" s="203"/>
      <c r="F25" s="203"/>
    </row>
    <row r="26" spans="1:6" ht="15" customHeight="1">
      <c r="A26" s="202" t="s">
        <v>382</v>
      </c>
      <c r="B26" s="202" t="s">
        <v>384</v>
      </c>
      <c r="C26" s="202" t="s">
        <v>383</v>
      </c>
      <c r="D26" s="202"/>
      <c r="E26" s="202"/>
      <c r="F26" s="202"/>
    </row>
    <row r="27" spans="1:3" ht="15" customHeight="1">
      <c r="A27" s="201" t="s">
        <v>385</v>
      </c>
      <c r="B27" s="201">
        <v>1</v>
      </c>
      <c r="C27" s="201" t="s">
        <v>306</v>
      </c>
    </row>
    <row r="28" spans="1:3" ht="15" customHeight="1">
      <c r="A28" s="201" t="s">
        <v>386</v>
      </c>
      <c r="B28" s="201">
        <v>1</v>
      </c>
      <c r="C28" s="201" t="s">
        <v>305</v>
      </c>
    </row>
    <row r="29" spans="1:3" ht="15" customHeight="1">
      <c r="A29" s="201" t="s">
        <v>387</v>
      </c>
      <c r="B29" s="201">
        <v>2</v>
      </c>
      <c r="C29" s="201" t="s">
        <v>425</v>
      </c>
    </row>
    <row r="30" spans="1:3" ht="15" customHeight="1">
      <c r="A30" s="201" t="s">
        <v>388</v>
      </c>
      <c r="B30" s="201">
        <v>2</v>
      </c>
      <c r="C30" s="201" t="s">
        <v>309</v>
      </c>
    </row>
    <row r="31" spans="1:3" ht="15" customHeight="1">
      <c r="A31" s="201" t="s">
        <v>389</v>
      </c>
      <c r="B31" s="201">
        <v>2</v>
      </c>
      <c r="C31" s="201" t="s">
        <v>98</v>
      </c>
    </row>
    <row r="32" spans="1:3" ht="15" customHeight="1">
      <c r="A32" s="201" t="s">
        <v>390</v>
      </c>
      <c r="B32" s="201">
        <v>2</v>
      </c>
      <c r="C32" s="201" t="s">
        <v>325</v>
      </c>
    </row>
    <row r="33" spans="1:3" ht="15" customHeight="1">
      <c r="A33" s="201" t="s">
        <v>391</v>
      </c>
      <c r="B33" s="201">
        <v>3</v>
      </c>
      <c r="C33" s="201" t="s">
        <v>24</v>
      </c>
    </row>
    <row r="34" spans="1:3" ht="15" customHeight="1">
      <c r="A34" s="201" t="s">
        <v>426</v>
      </c>
      <c r="B34" s="201">
        <v>3</v>
      </c>
      <c r="C34" s="201" t="s">
        <v>25</v>
      </c>
    </row>
    <row r="35" spans="1:3" ht="15" customHeight="1">
      <c r="A35" s="201" t="s">
        <v>97</v>
      </c>
      <c r="B35" s="201">
        <v>3</v>
      </c>
      <c r="C35" s="201" t="s">
        <v>22</v>
      </c>
    </row>
    <row r="36" spans="1:6" ht="15" customHeight="1">
      <c r="A36" s="203" t="s">
        <v>437</v>
      </c>
      <c r="B36" s="203"/>
      <c r="C36" s="203"/>
      <c r="D36" s="236"/>
      <c r="E36" s="203"/>
      <c r="F36" s="203"/>
    </row>
    <row r="37" spans="1:4" ht="15" customHeight="1">
      <c r="A37" s="201" t="s">
        <v>438</v>
      </c>
      <c r="D37" s="237"/>
    </row>
    <row r="38" spans="1:4" ht="15" customHeight="1">
      <c r="A38" s="201" t="s">
        <v>439</v>
      </c>
      <c r="D38" s="237"/>
    </row>
    <row r="39" spans="1:4" ht="15" customHeight="1">
      <c r="A39" s="201" t="s">
        <v>440</v>
      </c>
      <c r="D39" s="237"/>
    </row>
    <row r="40" spans="1:4" ht="15" customHeight="1">
      <c r="A40" s="201" t="s">
        <v>441</v>
      </c>
      <c r="D40" s="237"/>
    </row>
    <row r="41" spans="1:6" ht="15" customHeight="1">
      <c r="A41" s="203" t="s">
        <v>407</v>
      </c>
      <c r="B41" s="203"/>
      <c r="C41" s="203"/>
      <c r="D41" s="203"/>
      <c r="E41" s="203"/>
      <c r="F41" s="203"/>
    </row>
    <row r="42" spans="1:6" ht="15" customHeight="1">
      <c r="A42" s="202" t="s">
        <v>382</v>
      </c>
      <c r="B42" s="202" t="s">
        <v>384</v>
      </c>
      <c r="C42" s="202" t="s">
        <v>383</v>
      </c>
      <c r="D42" s="202"/>
      <c r="E42" s="202"/>
      <c r="F42" s="202"/>
    </row>
    <row r="43" spans="1:4" ht="15" customHeight="1">
      <c r="A43" s="201" t="s">
        <v>312</v>
      </c>
      <c r="C43" s="201" t="s">
        <v>427</v>
      </c>
      <c r="D43" s="201" t="s">
        <v>438</v>
      </c>
    </row>
    <row r="44" spans="1:4" ht="15" customHeight="1">
      <c r="A44" s="201" t="s">
        <v>313</v>
      </c>
      <c r="C44" s="201" t="s">
        <v>428</v>
      </c>
      <c r="D44" s="201" t="s">
        <v>438</v>
      </c>
    </row>
    <row r="45" spans="1:4" ht="15" customHeight="1">
      <c r="A45" s="201" t="s">
        <v>314</v>
      </c>
      <c r="B45" s="201" t="s">
        <v>385</v>
      </c>
      <c r="C45" s="201" t="s">
        <v>429</v>
      </c>
      <c r="D45" s="201" t="s">
        <v>439</v>
      </c>
    </row>
    <row r="46" spans="1:4" ht="15" customHeight="1">
      <c r="A46" s="201" t="s">
        <v>316</v>
      </c>
      <c r="B46" s="201" t="s">
        <v>385</v>
      </c>
      <c r="C46" s="201" t="s">
        <v>315</v>
      </c>
      <c r="D46" s="201" t="s">
        <v>439</v>
      </c>
    </row>
    <row r="47" spans="1:4" ht="15" customHeight="1">
      <c r="A47" s="201" t="s">
        <v>317</v>
      </c>
      <c r="B47" s="201" t="s">
        <v>385</v>
      </c>
      <c r="C47" s="201" t="s">
        <v>307</v>
      </c>
      <c r="D47" s="201" t="s">
        <v>439</v>
      </c>
    </row>
    <row r="48" spans="1:4" ht="15" customHeight="1">
      <c r="A48" s="201" t="s">
        <v>318</v>
      </c>
      <c r="B48" s="201" t="s">
        <v>386</v>
      </c>
      <c r="C48" s="201" t="s">
        <v>304</v>
      </c>
      <c r="D48" s="201" t="s">
        <v>439</v>
      </c>
    </row>
    <row r="49" spans="1:4" ht="15" customHeight="1">
      <c r="A49" s="201" t="s">
        <v>319</v>
      </c>
      <c r="B49" s="201" t="s">
        <v>386</v>
      </c>
      <c r="C49" s="201" t="s">
        <v>64</v>
      </c>
      <c r="D49" s="201" t="s">
        <v>439</v>
      </c>
    </row>
    <row r="50" spans="1:4" ht="15" customHeight="1">
      <c r="A50" s="201" t="s">
        <v>337</v>
      </c>
      <c r="B50" s="201" t="s">
        <v>386</v>
      </c>
      <c r="C50" s="201" t="s">
        <v>467</v>
      </c>
      <c r="D50" s="201" t="s">
        <v>439</v>
      </c>
    </row>
    <row r="51" spans="1:4" ht="15" customHeight="1">
      <c r="A51" s="201" t="s">
        <v>338</v>
      </c>
      <c r="B51" s="201" t="s">
        <v>387</v>
      </c>
      <c r="C51" s="201" t="s">
        <v>430</v>
      </c>
      <c r="D51" s="201" t="s">
        <v>440</v>
      </c>
    </row>
    <row r="52" spans="1:4" ht="15" customHeight="1">
      <c r="A52" s="201" t="s">
        <v>339</v>
      </c>
      <c r="B52" s="201" t="s">
        <v>387</v>
      </c>
      <c r="C52" s="201" t="s">
        <v>431</v>
      </c>
      <c r="D52" s="201" t="s">
        <v>440</v>
      </c>
    </row>
    <row r="53" spans="1:4" ht="15" customHeight="1">
      <c r="A53" s="201" t="s">
        <v>340</v>
      </c>
      <c r="B53" s="201" t="s">
        <v>387</v>
      </c>
      <c r="C53" s="201" t="s">
        <v>432</v>
      </c>
      <c r="D53" s="201" t="s">
        <v>440</v>
      </c>
    </row>
    <row r="54" spans="1:4" ht="15" customHeight="1">
      <c r="A54" s="201" t="s">
        <v>335</v>
      </c>
      <c r="B54" s="201" t="s">
        <v>388</v>
      </c>
      <c r="C54" s="201" t="s">
        <v>309</v>
      </c>
      <c r="D54" s="201" t="s">
        <v>440</v>
      </c>
    </row>
    <row r="55" spans="1:4" ht="15" customHeight="1">
      <c r="A55" s="201" t="s">
        <v>336</v>
      </c>
      <c r="B55" s="201" t="s">
        <v>389</v>
      </c>
      <c r="C55" s="201" t="s">
        <v>310</v>
      </c>
      <c r="D55" s="201" t="s">
        <v>440</v>
      </c>
    </row>
    <row r="56" spans="1:4" ht="15" customHeight="1">
      <c r="A56" s="201" t="s">
        <v>320</v>
      </c>
      <c r="B56" s="201" t="s">
        <v>389</v>
      </c>
      <c r="C56" s="201" t="s">
        <v>323</v>
      </c>
      <c r="D56" s="201" t="s">
        <v>440</v>
      </c>
    </row>
    <row r="57" spans="1:4" ht="15" customHeight="1">
      <c r="A57" s="201" t="s">
        <v>321</v>
      </c>
      <c r="B57" s="201" t="s">
        <v>390</v>
      </c>
      <c r="C57" s="201" t="s">
        <v>322</v>
      </c>
      <c r="D57" s="201" t="s">
        <v>440</v>
      </c>
    </row>
    <row r="58" spans="1:4" ht="15" customHeight="1">
      <c r="A58" s="201" t="s">
        <v>341</v>
      </c>
      <c r="B58" s="201" t="s">
        <v>390</v>
      </c>
      <c r="C58" s="201" t="s">
        <v>311</v>
      </c>
      <c r="D58" s="201" t="s">
        <v>440</v>
      </c>
    </row>
    <row r="59" spans="1:4" ht="15" customHeight="1">
      <c r="A59" s="201" t="s">
        <v>342</v>
      </c>
      <c r="B59" s="201" t="s">
        <v>390</v>
      </c>
      <c r="C59" s="201" t="s">
        <v>324</v>
      </c>
      <c r="D59" s="201" t="s">
        <v>440</v>
      </c>
    </row>
    <row r="60" spans="1:4" ht="15" customHeight="1">
      <c r="A60" s="201" t="s">
        <v>343</v>
      </c>
      <c r="B60" s="201" t="s">
        <v>391</v>
      </c>
      <c r="C60" s="201" t="s">
        <v>17</v>
      </c>
      <c r="D60" s="201" t="s">
        <v>441</v>
      </c>
    </row>
    <row r="61" spans="1:4" ht="15" customHeight="1">
      <c r="A61" s="201" t="s">
        <v>344</v>
      </c>
      <c r="B61" s="201" t="s">
        <v>391</v>
      </c>
      <c r="C61" s="201" t="s">
        <v>433</v>
      </c>
      <c r="D61" s="201" t="s">
        <v>441</v>
      </c>
    </row>
    <row r="62" spans="1:4" ht="15" customHeight="1">
      <c r="A62" s="201" t="s">
        <v>345</v>
      </c>
      <c r="B62" s="201" t="s">
        <v>391</v>
      </c>
      <c r="C62" s="201" t="s">
        <v>18</v>
      </c>
      <c r="D62" s="201" t="s">
        <v>441</v>
      </c>
    </row>
    <row r="63" spans="1:4" ht="15" customHeight="1">
      <c r="A63" s="201" t="s">
        <v>346</v>
      </c>
      <c r="B63" s="201" t="s">
        <v>426</v>
      </c>
      <c r="C63" s="201" t="s">
        <v>19</v>
      </c>
      <c r="D63" s="201" t="s">
        <v>441</v>
      </c>
    </row>
    <row r="64" spans="1:4" ht="15" customHeight="1">
      <c r="A64" s="201" t="s">
        <v>347</v>
      </c>
      <c r="B64" s="201" t="s">
        <v>426</v>
      </c>
      <c r="C64" s="201" t="s">
        <v>20</v>
      </c>
      <c r="D64" s="201" t="s">
        <v>441</v>
      </c>
    </row>
    <row r="65" spans="1:4" ht="15" customHeight="1">
      <c r="A65" s="201" t="s">
        <v>419</v>
      </c>
      <c r="B65" s="201" t="s">
        <v>426</v>
      </c>
      <c r="C65" s="201" t="s">
        <v>21</v>
      </c>
      <c r="D65" s="201" t="s">
        <v>441</v>
      </c>
    </row>
    <row r="66" spans="1:4" ht="15" customHeight="1">
      <c r="A66" s="201" t="s">
        <v>434</v>
      </c>
      <c r="B66" s="201" t="s">
        <v>97</v>
      </c>
      <c r="C66" s="201" t="s">
        <v>23</v>
      </c>
      <c r="D66" s="201" t="s">
        <v>441</v>
      </c>
    </row>
    <row r="67" spans="1:6" ht="15" customHeight="1">
      <c r="A67" s="203" t="s">
        <v>408</v>
      </c>
      <c r="B67" s="203"/>
      <c r="C67" s="203"/>
      <c r="D67" s="203"/>
      <c r="E67" s="203"/>
      <c r="F67" s="203"/>
    </row>
    <row r="68" spans="1:6" ht="15" customHeight="1">
      <c r="A68" s="202" t="s">
        <v>382</v>
      </c>
      <c r="B68" s="202" t="s">
        <v>392</v>
      </c>
      <c r="C68" s="202"/>
      <c r="D68" s="202"/>
      <c r="E68" s="202"/>
      <c r="F68" s="202"/>
    </row>
    <row r="69" spans="1:2" ht="15" customHeight="1">
      <c r="A69" s="201" t="s">
        <v>326</v>
      </c>
      <c r="B69" s="201">
        <v>1</v>
      </c>
    </row>
    <row r="70" spans="1:2" ht="15" customHeight="1">
      <c r="A70" s="201" t="s">
        <v>327</v>
      </c>
      <c r="B70" s="201">
        <v>0</v>
      </c>
    </row>
    <row r="71" ht="15" customHeight="1">
      <c r="A71" s="201" t="s">
        <v>470</v>
      </c>
    </row>
    <row r="72" spans="1:6" ht="15" customHeight="1">
      <c r="A72" s="203" t="s">
        <v>409</v>
      </c>
      <c r="B72" s="203"/>
      <c r="C72" s="203"/>
      <c r="D72" s="203"/>
      <c r="E72" s="203"/>
      <c r="F72" s="203"/>
    </row>
    <row r="73" spans="1:6" ht="15" customHeight="1">
      <c r="A73" s="202" t="s">
        <v>382</v>
      </c>
      <c r="B73" s="202" t="s">
        <v>392</v>
      </c>
      <c r="C73" s="202"/>
      <c r="D73" s="202"/>
      <c r="E73" s="202"/>
      <c r="F73" s="202"/>
    </row>
    <row r="74" spans="1:2" ht="15" customHeight="1">
      <c r="A74" s="201" t="s">
        <v>326</v>
      </c>
      <c r="B74" s="201">
        <v>0</v>
      </c>
    </row>
    <row r="75" spans="1:2" ht="15" customHeight="1">
      <c r="A75" s="201" t="s">
        <v>327</v>
      </c>
      <c r="B75" s="201">
        <v>1</v>
      </c>
    </row>
    <row r="76" ht="15" customHeight="1">
      <c r="A76" s="201" t="s">
        <v>470</v>
      </c>
    </row>
    <row r="77" spans="1:6" ht="15" customHeight="1">
      <c r="A77" s="203" t="s">
        <v>416</v>
      </c>
      <c r="B77" s="203"/>
      <c r="C77" s="203"/>
      <c r="D77" s="203"/>
      <c r="E77" s="203"/>
      <c r="F77" s="203"/>
    </row>
    <row r="78" spans="1:6" ht="15" customHeight="1">
      <c r="A78" s="202" t="s">
        <v>382</v>
      </c>
      <c r="B78" s="202" t="s">
        <v>392</v>
      </c>
      <c r="C78" s="202"/>
      <c r="D78" s="202"/>
      <c r="E78" s="202"/>
      <c r="F78" s="202"/>
    </row>
    <row r="79" spans="1:2" ht="15" customHeight="1">
      <c r="A79" s="201" t="s">
        <v>413</v>
      </c>
      <c r="B79" s="201">
        <v>3</v>
      </c>
    </row>
    <row r="80" spans="1:2" ht="15" customHeight="1">
      <c r="A80" s="201" t="s">
        <v>414</v>
      </c>
      <c r="B80" s="201">
        <v>2</v>
      </c>
    </row>
    <row r="81" spans="1:2" ht="15" customHeight="1">
      <c r="A81" s="201" t="s">
        <v>415</v>
      </c>
      <c r="B81" s="201">
        <v>1</v>
      </c>
    </row>
    <row r="82" spans="1:2" ht="15" customHeight="1">
      <c r="A82" s="201" t="s">
        <v>327</v>
      </c>
      <c r="B82" s="201">
        <v>0</v>
      </c>
    </row>
    <row r="83" ht="15" customHeight="1">
      <c r="A83" s="201" t="s">
        <v>470</v>
      </c>
    </row>
    <row r="84" spans="1:6" ht="15" customHeight="1">
      <c r="A84" s="203" t="s">
        <v>420</v>
      </c>
      <c r="B84" s="203"/>
      <c r="C84" s="203"/>
      <c r="D84" s="203"/>
      <c r="E84" s="203"/>
      <c r="F84" s="203"/>
    </row>
    <row r="85" spans="1:6" ht="15" customHeight="1">
      <c r="A85" s="202" t="s">
        <v>382</v>
      </c>
      <c r="B85" s="202" t="s">
        <v>392</v>
      </c>
      <c r="C85" s="202"/>
      <c r="D85" s="202"/>
      <c r="E85" s="202"/>
      <c r="F85" s="202"/>
    </row>
    <row r="86" spans="1:2" ht="15" customHeight="1">
      <c r="A86" s="201" t="s">
        <v>414</v>
      </c>
      <c r="B86" s="201">
        <v>2</v>
      </c>
    </row>
    <row r="87" spans="1:2" ht="15" customHeight="1">
      <c r="A87" s="201" t="s">
        <v>415</v>
      </c>
      <c r="B87" s="201">
        <v>1</v>
      </c>
    </row>
    <row r="88" spans="1:2" ht="15" customHeight="1">
      <c r="A88" s="201" t="s">
        <v>327</v>
      </c>
      <c r="B88" s="201">
        <v>0</v>
      </c>
    </row>
    <row r="89" ht="15" customHeight="1">
      <c r="A89" s="201" t="s">
        <v>470</v>
      </c>
    </row>
    <row r="90" spans="1:6" ht="15" customHeight="1">
      <c r="A90" s="203" t="s">
        <v>421</v>
      </c>
      <c r="B90" s="203"/>
      <c r="C90" s="203"/>
      <c r="D90" s="203"/>
      <c r="E90" s="203"/>
      <c r="F90" s="203"/>
    </row>
    <row r="91" spans="1:6" ht="15" customHeight="1">
      <c r="A91" s="202" t="s">
        <v>382</v>
      </c>
      <c r="B91" s="202" t="s">
        <v>392</v>
      </c>
      <c r="C91" s="202"/>
      <c r="D91" s="202"/>
      <c r="E91" s="202"/>
      <c r="F91" s="202"/>
    </row>
    <row r="92" spans="1:2" ht="15" customHeight="1">
      <c r="A92" s="201" t="s">
        <v>471</v>
      </c>
      <c r="B92" s="201">
        <v>1</v>
      </c>
    </row>
    <row r="93" spans="1:2" ht="15" customHeight="1">
      <c r="A93" s="201" t="s">
        <v>423</v>
      </c>
      <c r="B93" s="201">
        <v>0.5</v>
      </c>
    </row>
    <row r="94" spans="1:2" ht="15" customHeight="1">
      <c r="A94" s="201" t="s">
        <v>327</v>
      </c>
      <c r="B94" s="201">
        <v>0</v>
      </c>
    </row>
    <row r="95" ht="15" customHeight="1">
      <c r="A95" s="201" t="s">
        <v>470</v>
      </c>
    </row>
    <row r="96" spans="1:6" ht="15" customHeight="1">
      <c r="A96" s="203" t="s">
        <v>410</v>
      </c>
      <c r="B96" s="203"/>
      <c r="C96" s="203"/>
      <c r="D96" s="203"/>
      <c r="E96" s="203"/>
      <c r="F96" s="203"/>
    </row>
    <row r="97" spans="1:6" ht="15" customHeight="1">
      <c r="A97" s="202" t="s">
        <v>404</v>
      </c>
      <c r="B97" s="202"/>
      <c r="C97" s="202"/>
      <c r="D97" s="202"/>
      <c r="E97" s="202"/>
      <c r="F97" s="202"/>
    </row>
    <row r="98" ht="15" customHeight="1">
      <c r="A98" s="201" t="s">
        <v>399</v>
      </c>
    </row>
    <row r="99" ht="15" customHeight="1">
      <c r="A99" s="201" t="s">
        <v>400</v>
      </c>
    </row>
    <row r="100" ht="15" customHeight="1">
      <c r="A100" s="201" t="s">
        <v>412</v>
      </c>
    </row>
    <row r="101" ht="15" customHeight="1">
      <c r="A101" s="201" t="s">
        <v>417</v>
      </c>
    </row>
    <row r="102" ht="15" customHeight="1">
      <c r="A102" s="201" t="s">
        <v>422</v>
      </c>
    </row>
    <row r="103" spans="1:6" ht="15" customHeight="1">
      <c r="A103" s="203" t="s">
        <v>395</v>
      </c>
      <c r="B103" s="203"/>
      <c r="C103" s="203"/>
      <c r="D103" s="203"/>
      <c r="E103" s="203"/>
      <c r="F103" s="203"/>
    </row>
    <row r="104" spans="1:6" ht="15" customHeight="1">
      <c r="A104" s="202" t="s">
        <v>393</v>
      </c>
      <c r="B104" s="202" t="s">
        <v>382</v>
      </c>
      <c r="C104" s="202" t="s">
        <v>384</v>
      </c>
      <c r="D104" s="202" t="s">
        <v>394</v>
      </c>
      <c r="E104" s="202" t="s">
        <v>396</v>
      </c>
      <c r="F104" s="202"/>
    </row>
    <row r="105" spans="1:5" ht="15" customHeight="1">
      <c r="A105" s="201">
        <v>1</v>
      </c>
      <c r="B105" s="201" t="str">
        <f>C105&amp;TEXT(A105,".00")</f>
        <v>A.01</v>
      </c>
      <c r="C105" s="201" t="s">
        <v>312</v>
      </c>
      <c r="D105" s="10" t="s">
        <v>435</v>
      </c>
      <c r="E105" s="201" t="s">
        <v>400</v>
      </c>
    </row>
    <row r="106" spans="1:5" ht="15" customHeight="1">
      <c r="A106" s="201">
        <f>A105+1</f>
        <v>2</v>
      </c>
      <c r="B106" s="201" t="str">
        <f aca="true" t="shared" si="0" ref="B106:B112">C106&amp;TEXT(A106,".00")</f>
        <v>A.02</v>
      </c>
      <c r="C106" s="201" t="s">
        <v>312</v>
      </c>
      <c r="D106" s="221" t="s">
        <v>502</v>
      </c>
      <c r="E106" s="201" t="s">
        <v>400</v>
      </c>
    </row>
    <row r="107" spans="1:5" ht="25.5">
      <c r="A107" s="201">
        <f aca="true" t="shared" si="1" ref="A107:A171">A106+1</f>
        <v>3</v>
      </c>
      <c r="B107" s="201" t="str">
        <f t="shared" si="0"/>
        <v>A.03</v>
      </c>
      <c r="C107" s="201" t="s">
        <v>312</v>
      </c>
      <c r="D107" s="10" t="s">
        <v>75</v>
      </c>
      <c r="E107" s="201" t="s">
        <v>399</v>
      </c>
    </row>
    <row r="108" spans="1:5" ht="25.5">
      <c r="A108" s="201">
        <f t="shared" si="1"/>
        <v>4</v>
      </c>
      <c r="B108" s="201" t="str">
        <f t="shared" si="0"/>
        <v>A.04</v>
      </c>
      <c r="C108" s="201" t="s">
        <v>312</v>
      </c>
      <c r="D108" s="10" t="s">
        <v>76</v>
      </c>
      <c r="E108" s="201" t="s">
        <v>400</v>
      </c>
    </row>
    <row r="109" spans="1:5" ht="15" customHeight="1">
      <c r="A109" s="201">
        <f t="shared" si="1"/>
        <v>5</v>
      </c>
      <c r="B109" s="201" t="str">
        <f t="shared" si="0"/>
        <v>A.05</v>
      </c>
      <c r="C109" s="201" t="s">
        <v>312</v>
      </c>
      <c r="D109" s="10" t="s">
        <v>77</v>
      </c>
      <c r="E109" s="201" t="s">
        <v>400</v>
      </c>
    </row>
    <row r="110" spans="1:5" ht="15" customHeight="1">
      <c r="A110" s="201">
        <f t="shared" si="1"/>
        <v>6</v>
      </c>
      <c r="B110" s="201" t="str">
        <f t="shared" si="0"/>
        <v>A.06</v>
      </c>
      <c r="C110" s="201" t="s">
        <v>312</v>
      </c>
      <c r="D110" s="10" t="s">
        <v>78</v>
      </c>
      <c r="E110" s="201" t="s">
        <v>400</v>
      </c>
    </row>
    <row r="111" spans="1:5" ht="15" customHeight="1">
      <c r="A111" s="201">
        <f t="shared" si="1"/>
        <v>7</v>
      </c>
      <c r="B111" s="201" t="str">
        <f t="shared" si="0"/>
        <v>A.07</v>
      </c>
      <c r="C111" s="201" t="s">
        <v>312</v>
      </c>
      <c r="D111" s="10" t="s">
        <v>79</v>
      </c>
      <c r="E111" s="201" t="s">
        <v>400</v>
      </c>
    </row>
    <row r="112" spans="1:5" ht="15" customHeight="1">
      <c r="A112" s="201">
        <f t="shared" si="1"/>
        <v>8</v>
      </c>
      <c r="B112" s="201" t="str">
        <f t="shared" si="0"/>
        <v>A.08</v>
      </c>
      <c r="C112" s="201" t="s">
        <v>312</v>
      </c>
      <c r="D112" s="10" t="s">
        <v>67</v>
      </c>
      <c r="E112" s="201" t="s">
        <v>400</v>
      </c>
    </row>
    <row r="113" spans="1:5" ht="15" customHeight="1">
      <c r="A113" s="201">
        <v>1</v>
      </c>
      <c r="B113" s="201" t="str">
        <f aca="true" t="shared" si="2" ref="B113:B118">C113&amp;TEXT(A113,".00")</f>
        <v>B.01</v>
      </c>
      <c r="C113" s="201" t="s">
        <v>313</v>
      </c>
      <c r="D113" s="10" t="s">
        <v>503</v>
      </c>
      <c r="E113" s="201" t="s">
        <v>400</v>
      </c>
    </row>
    <row r="114" spans="1:5" ht="25.5">
      <c r="A114" s="201">
        <f t="shared" si="1"/>
        <v>2</v>
      </c>
      <c r="B114" s="201" t="str">
        <f t="shared" si="2"/>
        <v>B.02</v>
      </c>
      <c r="C114" s="201" t="s">
        <v>313</v>
      </c>
      <c r="D114" s="10" t="s">
        <v>69</v>
      </c>
      <c r="E114" s="201" t="s">
        <v>399</v>
      </c>
    </row>
    <row r="115" spans="1:5" ht="15" customHeight="1">
      <c r="A115" s="201">
        <f t="shared" si="1"/>
        <v>3</v>
      </c>
      <c r="B115" s="201" t="str">
        <f t="shared" si="2"/>
        <v>B.03</v>
      </c>
      <c r="C115" s="201" t="s">
        <v>313</v>
      </c>
      <c r="D115" s="10" t="s">
        <v>504</v>
      </c>
      <c r="E115" s="201" t="s">
        <v>400</v>
      </c>
    </row>
    <row r="116" spans="1:5" ht="15" customHeight="1">
      <c r="A116" s="201">
        <f t="shared" si="1"/>
        <v>4</v>
      </c>
      <c r="B116" s="201" t="str">
        <f t="shared" si="2"/>
        <v>B.04</v>
      </c>
      <c r="C116" s="201" t="s">
        <v>313</v>
      </c>
      <c r="D116" s="2" t="s">
        <v>68</v>
      </c>
      <c r="E116" s="201" t="s">
        <v>400</v>
      </c>
    </row>
    <row r="117" spans="1:5" ht="15" customHeight="1">
      <c r="A117" s="201">
        <f t="shared" si="1"/>
        <v>5</v>
      </c>
      <c r="B117" s="201" t="str">
        <f t="shared" si="2"/>
        <v>B.05</v>
      </c>
      <c r="C117" s="201" t="s">
        <v>313</v>
      </c>
      <c r="D117" s="10" t="s">
        <v>505</v>
      </c>
      <c r="E117" s="201" t="s">
        <v>400</v>
      </c>
    </row>
    <row r="118" spans="1:5" ht="15" customHeight="1">
      <c r="A118" s="201">
        <f t="shared" si="1"/>
        <v>6</v>
      </c>
      <c r="B118" s="201" t="str">
        <f t="shared" si="2"/>
        <v>B.06</v>
      </c>
      <c r="C118" s="201" t="s">
        <v>313</v>
      </c>
      <c r="D118" s="201" t="s">
        <v>506</v>
      </c>
      <c r="E118" s="201" t="s">
        <v>400</v>
      </c>
    </row>
    <row r="119" spans="1:5" ht="15" customHeight="1">
      <c r="A119" s="201">
        <v>1</v>
      </c>
      <c r="B119" s="201" t="str">
        <f aca="true" t="shared" si="3" ref="B119:B124">C119&amp;TEXT(A119,".00")</f>
        <v>C.01</v>
      </c>
      <c r="C119" s="201" t="s">
        <v>314</v>
      </c>
      <c r="D119" s="244" t="s">
        <v>508</v>
      </c>
      <c r="E119" s="201" t="s">
        <v>399</v>
      </c>
    </row>
    <row r="120" spans="1:5" ht="15" customHeight="1">
      <c r="A120" s="201">
        <f t="shared" si="1"/>
        <v>2</v>
      </c>
      <c r="B120" s="201" t="str">
        <f t="shared" si="3"/>
        <v>C.02</v>
      </c>
      <c r="C120" s="201" t="s">
        <v>314</v>
      </c>
      <c r="D120" s="244" t="s">
        <v>509</v>
      </c>
      <c r="E120" s="201" t="s">
        <v>399</v>
      </c>
    </row>
    <row r="121" spans="1:5" ht="15" customHeight="1">
      <c r="A121" s="201">
        <f t="shared" si="1"/>
        <v>3</v>
      </c>
      <c r="B121" s="201" t="str">
        <f t="shared" si="3"/>
        <v>C.03</v>
      </c>
      <c r="C121" s="201" t="s">
        <v>314</v>
      </c>
      <c r="D121" s="244" t="s">
        <v>510</v>
      </c>
      <c r="E121" s="201" t="s">
        <v>399</v>
      </c>
    </row>
    <row r="122" spans="1:5" ht="15" customHeight="1">
      <c r="A122" s="201">
        <f t="shared" si="1"/>
        <v>4</v>
      </c>
      <c r="B122" s="201" t="str">
        <f t="shared" si="3"/>
        <v>C.04</v>
      </c>
      <c r="C122" s="201" t="s">
        <v>314</v>
      </c>
      <c r="D122" s="244" t="s">
        <v>511</v>
      </c>
      <c r="E122" s="201" t="s">
        <v>399</v>
      </c>
    </row>
    <row r="123" spans="1:5" ht="15" customHeight="1">
      <c r="A123" s="201">
        <f t="shared" si="1"/>
        <v>5</v>
      </c>
      <c r="B123" s="201" t="str">
        <f t="shared" si="3"/>
        <v>C.05</v>
      </c>
      <c r="C123" s="201" t="s">
        <v>314</v>
      </c>
      <c r="D123" s="244" t="s">
        <v>512</v>
      </c>
      <c r="E123" s="201" t="s">
        <v>399</v>
      </c>
    </row>
    <row r="124" spans="1:5" ht="15" customHeight="1">
      <c r="A124" s="201">
        <f t="shared" si="1"/>
        <v>6</v>
      </c>
      <c r="B124" s="201" t="str">
        <f t="shared" si="3"/>
        <v>C.06</v>
      </c>
      <c r="C124" s="201" t="s">
        <v>314</v>
      </c>
      <c r="D124" s="244" t="s">
        <v>513</v>
      </c>
      <c r="E124" s="201" t="s">
        <v>399</v>
      </c>
    </row>
    <row r="125" spans="1:5" ht="15" customHeight="1">
      <c r="A125" s="201">
        <f t="shared" si="1"/>
        <v>7</v>
      </c>
      <c r="B125" s="201" t="str">
        <f aca="true" t="shared" si="4" ref="B125:B136">C125&amp;TEXT(A125,".00")</f>
        <v>C.07</v>
      </c>
      <c r="C125" s="201" t="s">
        <v>314</v>
      </c>
      <c r="D125" s="244" t="s">
        <v>514</v>
      </c>
      <c r="E125" s="201" t="s">
        <v>399</v>
      </c>
    </row>
    <row r="126" spans="1:5" ht="15" customHeight="1">
      <c r="A126" s="201">
        <f t="shared" si="1"/>
        <v>8</v>
      </c>
      <c r="B126" s="201" t="str">
        <f t="shared" si="4"/>
        <v>C.08</v>
      </c>
      <c r="C126" s="201" t="s">
        <v>314</v>
      </c>
      <c r="D126" s="244" t="s">
        <v>515</v>
      </c>
      <c r="E126" s="201" t="s">
        <v>399</v>
      </c>
    </row>
    <row r="127" spans="1:5" ht="15" customHeight="1">
      <c r="A127" s="201">
        <f t="shared" si="1"/>
        <v>9</v>
      </c>
      <c r="B127" s="201" t="str">
        <f t="shared" si="4"/>
        <v>C.09</v>
      </c>
      <c r="C127" s="201" t="s">
        <v>314</v>
      </c>
      <c r="D127" s="245" t="s">
        <v>516</v>
      </c>
      <c r="E127" s="201" t="s">
        <v>399</v>
      </c>
    </row>
    <row r="128" spans="1:5" ht="15" customHeight="1">
      <c r="A128" s="201">
        <f t="shared" si="1"/>
        <v>10</v>
      </c>
      <c r="B128" s="201" t="str">
        <f t="shared" si="4"/>
        <v>C.10</v>
      </c>
      <c r="C128" s="201" t="s">
        <v>314</v>
      </c>
      <c r="D128" s="244" t="s">
        <v>517</v>
      </c>
      <c r="E128" s="201" t="s">
        <v>422</v>
      </c>
    </row>
    <row r="129" spans="1:5" ht="15" customHeight="1">
      <c r="A129" s="201">
        <f t="shared" si="1"/>
        <v>11</v>
      </c>
      <c r="B129" s="201" t="str">
        <f>C129&amp;TEXT(A129,".00")</f>
        <v>C.11</v>
      </c>
      <c r="C129" s="201" t="s">
        <v>314</v>
      </c>
      <c r="D129" s="244" t="s">
        <v>518</v>
      </c>
      <c r="E129" s="201" t="s">
        <v>399</v>
      </c>
    </row>
    <row r="130" spans="1:5" ht="15" customHeight="1">
      <c r="A130" s="201">
        <f t="shared" si="1"/>
        <v>12</v>
      </c>
      <c r="B130" s="201" t="str">
        <f>C130&amp;TEXT(A130,".00")</f>
        <v>C.12</v>
      </c>
      <c r="C130" s="201" t="s">
        <v>314</v>
      </c>
      <c r="D130" s="10" t="s">
        <v>519</v>
      </c>
      <c r="E130" s="201" t="s">
        <v>422</v>
      </c>
    </row>
    <row r="131" spans="1:5" ht="15" customHeight="1">
      <c r="A131" s="201">
        <v>1</v>
      </c>
      <c r="B131" s="201" t="str">
        <f t="shared" si="4"/>
        <v>D.01</v>
      </c>
      <c r="C131" s="201" t="s">
        <v>316</v>
      </c>
      <c r="D131" s="10" t="s">
        <v>520</v>
      </c>
      <c r="E131" s="201" t="s">
        <v>399</v>
      </c>
    </row>
    <row r="132" spans="1:5" ht="15" customHeight="1">
      <c r="A132" s="201">
        <f t="shared" si="1"/>
        <v>2</v>
      </c>
      <c r="B132" s="201" t="str">
        <f t="shared" si="4"/>
        <v>D.02</v>
      </c>
      <c r="C132" s="201" t="s">
        <v>316</v>
      </c>
      <c r="D132" s="10" t="s">
        <v>80</v>
      </c>
      <c r="E132" s="201" t="s">
        <v>422</v>
      </c>
    </row>
    <row r="133" spans="1:5" ht="15" customHeight="1">
      <c r="A133" s="201">
        <f t="shared" si="1"/>
        <v>3</v>
      </c>
      <c r="B133" s="201" t="str">
        <f t="shared" si="4"/>
        <v>D.03</v>
      </c>
      <c r="C133" s="201" t="s">
        <v>316</v>
      </c>
      <c r="D133" s="10" t="s">
        <v>81</v>
      </c>
      <c r="E133" s="201" t="s">
        <v>399</v>
      </c>
    </row>
    <row r="134" spans="1:5" ht="15" customHeight="1">
      <c r="A134" s="201">
        <f t="shared" si="1"/>
        <v>4</v>
      </c>
      <c r="B134" s="201" t="str">
        <f t="shared" si="4"/>
        <v>D.04</v>
      </c>
      <c r="C134" s="201" t="s">
        <v>316</v>
      </c>
      <c r="D134" s="10" t="s">
        <v>82</v>
      </c>
      <c r="E134" s="201" t="s">
        <v>422</v>
      </c>
    </row>
    <row r="135" spans="1:5" ht="15" customHeight="1">
      <c r="A135" s="201">
        <f t="shared" si="1"/>
        <v>5</v>
      </c>
      <c r="B135" s="201" t="str">
        <f t="shared" si="4"/>
        <v>D.05</v>
      </c>
      <c r="C135" s="201" t="s">
        <v>316</v>
      </c>
      <c r="D135" s="10" t="s">
        <v>521</v>
      </c>
      <c r="E135" s="201" t="s">
        <v>422</v>
      </c>
    </row>
    <row r="136" spans="1:5" ht="15" customHeight="1">
      <c r="A136" s="201">
        <f t="shared" si="1"/>
        <v>6</v>
      </c>
      <c r="B136" s="201" t="str">
        <f t="shared" si="4"/>
        <v>D.06</v>
      </c>
      <c r="C136" s="201" t="s">
        <v>316</v>
      </c>
      <c r="D136" s="10" t="s">
        <v>522</v>
      </c>
      <c r="E136" s="201" t="s">
        <v>399</v>
      </c>
    </row>
    <row r="137" spans="1:5" ht="15" customHeight="1">
      <c r="A137" s="201">
        <f t="shared" si="1"/>
        <v>7</v>
      </c>
      <c r="B137" s="201" t="str">
        <f aca="true" t="shared" si="5" ref="B137:B147">C137&amp;TEXT(A137,".00")</f>
        <v>D.07</v>
      </c>
      <c r="C137" s="201" t="s">
        <v>316</v>
      </c>
      <c r="D137" s="201" t="s">
        <v>523</v>
      </c>
      <c r="E137" s="201" t="s">
        <v>422</v>
      </c>
    </row>
    <row r="138" spans="1:5" ht="15" customHeight="1">
      <c r="A138" s="201">
        <f t="shared" si="1"/>
        <v>8</v>
      </c>
      <c r="B138" s="201" t="str">
        <f>C138&amp;TEXT(A138,".00")</f>
        <v>D.08</v>
      </c>
      <c r="C138" s="201" t="s">
        <v>316</v>
      </c>
      <c r="D138" s="10" t="s">
        <v>524</v>
      </c>
      <c r="E138" s="201" t="s">
        <v>399</v>
      </c>
    </row>
    <row r="139" spans="1:5" ht="15" customHeight="1">
      <c r="A139" s="201">
        <f t="shared" si="1"/>
        <v>9</v>
      </c>
      <c r="B139" s="201" t="str">
        <f>C139&amp;TEXT(A139,".00")</f>
        <v>D.09</v>
      </c>
      <c r="C139" s="201" t="s">
        <v>316</v>
      </c>
      <c r="D139" s="10" t="s">
        <v>451</v>
      </c>
      <c r="E139" s="201" t="s">
        <v>399</v>
      </c>
    </row>
    <row r="140" spans="1:5" ht="15" customHeight="1">
      <c r="A140" s="201">
        <f t="shared" si="1"/>
        <v>10</v>
      </c>
      <c r="B140" s="201" t="str">
        <f>C140&amp;TEXT(A140,".00")</f>
        <v>D.10</v>
      </c>
      <c r="C140" s="201" t="s">
        <v>316</v>
      </c>
      <c r="D140" s="10" t="s">
        <v>525</v>
      </c>
      <c r="E140" s="201" t="s">
        <v>422</v>
      </c>
    </row>
    <row r="141" spans="1:5" ht="15" customHeight="1">
      <c r="A141" s="201">
        <f t="shared" si="1"/>
        <v>11</v>
      </c>
      <c r="B141" s="201" t="str">
        <f>C141&amp;TEXT(A141,".00")</f>
        <v>D.11</v>
      </c>
      <c r="C141" s="201" t="s">
        <v>316</v>
      </c>
      <c r="D141" s="201" t="s">
        <v>526</v>
      </c>
      <c r="E141" s="201" t="s">
        <v>422</v>
      </c>
    </row>
    <row r="142" spans="1:5" ht="15" customHeight="1">
      <c r="A142" s="201">
        <v>1</v>
      </c>
      <c r="B142" s="201" t="str">
        <f t="shared" si="5"/>
        <v>E.01</v>
      </c>
      <c r="C142" s="201" t="s">
        <v>317</v>
      </c>
      <c r="D142" s="10" t="s">
        <v>39</v>
      </c>
      <c r="E142" s="201" t="s">
        <v>422</v>
      </c>
    </row>
    <row r="143" spans="1:5" ht="15" customHeight="1">
      <c r="A143" s="201">
        <f t="shared" si="1"/>
        <v>2</v>
      </c>
      <c r="B143" s="201" t="str">
        <f t="shared" si="5"/>
        <v>E.02</v>
      </c>
      <c r="C143" s="201" t="s">
        <v>317</v>
      </c>
      <c r="D143" s="10" t="s">
        <v>527</v>
      </c>
      <c r="E143" s="201" t="s">
        <v>399</v>
      </c>
    </row>
    <row r="144" spans="1:5" ht="15" customHeight="1">
      <c r="A144" s="201">
        <f t="shared" si="1"/>
        <v>3</v>
      </c>
      <c r="B144" s="201" t="str">
        <f t="shared" si="5"/>
        <v>E.03</v>
      </c>
      <c r="C144" s="201" t="s">
        <v>317</v>
      </c>
      <c r="D144" s="10" t="s">
        <v>528</v>
      </c>
      <c r="E144" s="201" t="s">
        <v>422</v>
      </c>
    </row>
    <row r="145" spans="1:5" ht="15" customHeight="1">
      <c r="A145" s="201">
        <f t="shared" si="1"/>
        <v>4</v>
      </c>
      <c r="B145" s="201" t="str">
        <f t="shared" si="5"/>
        <v>E.04</v>
      </c>
      <c r="C145" s="201" t="s">
        <v>317</v>
      </c>
      <c r="D145" s="10" t="s">
        <v>529</v>
      </c>
      <c r="E145" s="201" t="s">
        <v>399</v>
      </c>
    </row>
    <row r="146" spans="1:5" ht="15" customHeight="1">
      <c r="A146" s="201">
        <f t="shared" si="1"/>
        <v>5</v>
      </c>
      <c r="B146" s="201" t="str">
        <f t="shared" si="5"/>
        <v>E.05</v>
      </c>
      <c r="C146" s="201" t="s">
        <v>317</v>
      </c>
      <c r="D146" s="10" t="s">
        <v>530</v>
      </c>
      <c r="E146" s="201" t="s">
        <v>422</v>
      </c>
    </row>
    <row r="147" spans="1:5" ht="15" customHeight="1">
      <c r="A147" s="201">
        <f t="shared" si="1"/>
        <v>6</v>
      </c>
      <c r="B147" s="201" t="str">
        <f t="shared" si="5"/>
        <v>E.06</v>
      </c>
      <c r="C147" s="201" t="s">
        <v>317</v>
      </c>
      <c r="D147" s="10" t="s">
        <v>543</v>
      </c>
      <c r="E147" s="201" t="s">
        <v>422</v>
      </c>
    </row>
    <row r="148" spans="1:5" ht="15" customHeight="1">
      <c r="A148" s="201">
        <f t="shared" si="1"/>
        <v>7</v>
      </c>
      <c r="B148" s="201" t="str">
        <f aca="true" t="shared" si="6" ref="B148:B170">C148&amp;TEXT(A148,".00")</f>
        <v>E.07</v>
      </c>
      <c r="C148" s="201" t="s">
        <v>317</v>
      </c>
      <c r="D148" s="10" t="s">
        <v>84</v>
      </c>
      <c r="E148" s="201" t="s">
        <v>422</v>
      </c>
    </row>
    <row r="149" spans="1:5" ht="15" customHeight="1">
      <c r="A149" s="201">
        <v>1</v>
      </c>
      <c r="B149" s="201" t="str">
        <f t="shared" si="6"/>
        <v>F.01</v>
      </c>
      <c r="C149" s="201" t="s">
        <v>318</v>
      </c>
      <c r="D149" s="10" t="s">
        <v>531</v>
      </c>
      <c r="E149" s="201" t="s">
        <v>399</v>
      </c>
    </row>
    <row r="150" spans="1:5" ht="15" customHeight="1">
      <c r="A150" s="201">
        <f t="shared" si="1"/>
        <v>2</v>
      </c>
      <c r="B150" s="201" t="str">
        <f t="shared" si="6"/>
        <v>F.02</v>
      </c>
      <c r="C150" s="201" t="s">
        <v>318</v>
      </c>
      <c r="D150" s="10" t="s">
        <v>532</v>
      </c>
      <c r="E150" s="201" t="s">
        <v>399</v>
      </c>
    </row>
    <row r="151" spans="1:5" ht="15" customHeight="1">
      <c r="A151" s="201">
        <f t="shared" si="1"/>
        <v>3</v>
      </c>
      <c r="B151" s="201" t="str">
        <f t="shared" si="6"/>
        <v>F.03</v>
      </c>
      <c r="C151" s="201" t="s">
        <v>318</v>
      </c>
      <c r="D151" s="10" t="s">
        <v>533</v>
      </c>
      <c r="E151" s="201" t="s">
        <v>399</v>
      </c>
    </row>
    <row r="152" spans="1:5" ht="15" customHeight="1">
      <c r="A152" s="201">
        <f t="shared" si="1"/>
        <v>4</v>
      </c>
      <c r="B152" s="201" t="str">
        <f t="shared" si="6"/>
        <v>F.04</v>
      </c>
      <c r="C152" s="201" t="s">
        <v>318</v>
      </c>
      <c r="D152" s="10" t="s">
        <v>534</v>
      </c>
      <c r="E152" s="201" t="s">
        <v>399</v>
      </c>
    </row>
    <row r="153" spans="1:5" ht="15" customHeight="1">
      <c r="A153" s="201">
        <f t="shared" si="1"/>
        <v>5</v>
      </c>
      <c r="B153" s="201" t="str">
        <f t="shared" si="6"/>
        <v>F.05</v>
      </c>
      <c r="C153" s="201" t="s">
        <v>318</v>
      </c>
      <c r="D153" s="10" t="s">
        <v>535</v>
      </c>
      <c r="E153" s="201" t="s">
        <v>422</v>
      </c>
    </row>
    <row r="154" spans="1:5" ht="15" customHeight="1">
      <c r="A154" s="201">
        <f t="shared" si="1"/>
        <v>6</v>
      </c>
      <c r="B154" s="201" t="str">
        <f t="shared" si="6"/>
        <v>F.06</v>
      </c>
      <c r="C154" s="201" t="s">
        <v>318</v>
      </c>
      <c r="D154" s="10" t="s">
        <v>536</v>
      </c>
      <c r="E154" s="201" t="s">
        <v>399</v>
      </c>
    </row>
    <row r="155" spans="1:5" ht="15" customHeight="1">
      <c r="A155" s="201">
        <f t="shared" si="1"/>
        <v>7</v>
      </c>
      <c r="B155" s="201" t="str">
        <f t="shared" si="6"/>
        <v>F.07</v>
      </c>
      <c r="C155" s="201" t="s">
        <v>318</v>
      </c>
      <c r="D155" s="10" t="s">
        <v>537</v>
      </c>
      <c r="E155" s="201" t="s">
        <v>422</v>
      </c>
    </row>
    <row r="156" spans="1:5" ht="15" customHeight="1">
      <c r="A156" s="201">
        <v>1</v>
      </c>
      <c r="B156" s="201" t="str">
        <f t="shared" si="6"/>
        <v>G.01</v>
      </c>
      <c r="C156" s="201" t="s">
        <v>319</v>
      </c>
      <c r="D156" s="10" t="s">
        <v>85</v>
      </c>
      <c r="E156" s="201" t="s">
        <v>399</v>
      </c>
    </row>
    <row r="157" spans="1:5" ht="15" customHeight="1">
      <c r="A157" s="201">
        <f t="shared" si="1"/>
        <v>2</v>
      </c>
      <c r="B157" s="201" t="str">
        <f t="shared" si="6"/>
        <v>G.02</v>
      </c>
      <c r="C157" s="201" t="s">
        <v>319</v>
      </c>
      <c r="D157" s="201" t="s">
        <v>538</v>
      </c>
      <c r="E157" s="201" t="s">
        <v>399</v>
      </c>
    </row>
    <row r="158" spans="1:5" ht="15" customHeight="1">
      <c r="A158" s="201">
        <f t="shared" si="1"/>
        <v>3</v>
      </c>
      <c r="B158" s="201" t="str">
        <f t="shared" si="6"/>
        <v>G.03</v>
      </c>
      <c r="C158" s="201" t="s">
        <v>319</v>
      </c>
      <c r="D158" s="10" t="s">
        <v>539</v>
      </c>
      <c r="E158" s="201" t="s">
        <v>399</v>
      </c>
    </row>
    <row r="159" spans="1:5" ht="15" customHeight="1">
      <c r="A159" s="201">
        <f t="shared" si="1"/>
        <v>4</v>
      </c>
      <c r="B159" s="201" t="str">
        <f t="shared" si="6"/>
        <v>G.04</v>
      </c>
      <c r="C159" s="201" t="s">
        <v>319</v>
      </c>
      <c r="D159" s="201" t="s">
        <v>540</v>
      </c>
      <c r="E159" s="201" t="s">
        <v>399</v>
      </c>
    </row>
    <row r="160" spans="1:5" ht="15" customHeight="1">
      <c r="A160" s="201">
        <f t="shared" si="1"/>
        <v>5</v>
      </c>
      <c r="B160" s="201" t="str">
        <f t="shared" si="6"/>
        <v>G.05</v>
      </c>
      <c r="C160" s="201" t="s">
        <v>319</v>
      </c>
      <c r="D160" s="10" t="s">
        <v>541</v>
      </c>
      <c r="E160" s="201" t="s">
        <v>422</v>
      </c>
    </row>
    <row r="161" spans="1:5" ht="15" customHeight="1">
      <c r="A161" s="201">
        <f t="shared" si="1"/>
        <v>6</v>
      </c>
      <c r="B161" s="201" t="str">
        <f t="shared" si="6"/>
        <v>G.06</v>
      </c>
      <c r="C161" s="201" t="s">
        <v>319</v>
      </c>
      <c r="D161" s="201" t="s">
        <v>542</v>
      </c>
      <c r="E161" s="201" t="s">
        <v>422</v>
      </c>
    </row>
    <row r="162" spans="1:5" ht="15" customHeight="1">
      <c r="A162" s="201">
        <f t="shared" si="1"/>
        <v>7</v>
      </c>
      <c r="B162" s="201" t="str">
        <f t="shared" si="6"/>
        <v>G.07</v>
      </c>
      <c r="C162" s="201" t="s">
        <v>319</v>
      </c>
      <c r="D162" s="10" t="s">
        <v>543</v>
      </c>
      <c r="E162" s="201" t="s">
        <v>422</v>
      </c>
    </row>
    <row r="163" spans="1:5" ht="15" customHeight="1">
      <c r="A163" s="201">
        <v>1</v>
      </c>
      <c r="B163" s="201" t="str">
        <f t="shared" si="6"/>
        <v>H.01</v>
      </c>
      <c r="C163" s="201" t="s">
        <v>337</v>
      </c>
      <c r="D163" s="10" t="s">
        <v>95</v>
      </c>
      <c r="E163" s="201" t="s">
        <v>399</v>
      </c>
    </row>
    <row r="164" spans="1:5" ht="15" customHeight="1">
      <c r="A164" s="201">
        <v>2</v>
      </c>
      <c r="B164" s="201" t="str">
        <f t="shared" si="6"/>
        <v>H.02</v>
      </c>
      <c r="C164" s="201" t="s">
        <v>337</v>
      </c>
      <c r="D164" s="10" t="s">
        <v>544</v>
      </c>
      <c r="E164" s="201" t="s">
        <v>399</v>
      </c>
    </row>
    <row r="165" spans="1:5" ht="15" customHeight="1">
      <c r="A165" s="201">
        <v>3</v>
      </c>
      <c r="B165" s="201" t="str">
        <f t="shared" si="6"/>
        <v>H.03</v>
      </c>
      <c r="C165" s="201" t="s">
        <v>337</v>
      </c>
      <c r="D165" s="10" t="s">
        <v>545</v>
      </c>
      <c r="E165" s="201" t="s">
        <v>399</v>
      </c>
    </row>
    <row r="166" spans="1:5" ht="15" customHeight="1">
      <c r="A166" s="201">
        <v>4</v>
      </c>
      <c r="B166" s="201" t="str">
        <f t="shared" si="6"/>
        <v>H.04</v>
      </c>
      <c r="C166" s="201" t="s">
        <v>337</v>
      </c>
      <c r="D166" s="10" t="s">
        <v>99</v>
      </c>
      <c r="E166" s="201" t="s">
        <v>422</v>
      </c>
    </row>
    <row r="167" spans="1:5" ht="15" customHeight="1">
      <c r="A167" s="201">
        <v>5</v>
      </c>
      <c r="B167" s="201" t="str">
        <f t="shared" si="6"/>
        <v>H.05</v>
      </c>
      <c r="C167" s="201" t="s">
        <v>337</v>
      </c>
      <c r="D167" s="185" t="s">
        <v>546</v>
      </c>
      <c r="E167" s="201" t="s">
        <v>399</v>
      </c>
    </row>
    <row r="168" spans="1:5" ht="15" customHeight="1">
      <c r="A168" s="201">
        <v>6</v>
      </c>
      <c r="B168" s="201" t="str">
        <f t="shared" si="6"/>
        <v>H.06</v>
      </c>
      <c r="C168" s="201" t="s">
        <v>337</v>
      </c>
      <c r="D168" s="201" t="s">
        <v>547</v>
      </c>
      <c r="E168" s="201" t="s">
        <v>399</v>
      </c>
    </row>
    <row r="169" spans="1:5" ht="15" customHeight="1">
      <c r="A169" s="201">
        <v>1</v>
      </c>
      <c r="B169" s="201" t="str">
        <f t="shared" si="6"/>
        <v>I.01</v>
      </c>
      <c r="C169" s="201" t="s">
        <v>338</v>
      </c>
      <c r="D169" s="185" t="s">
        <v>548</v>
      </c>
      <c r="E169" s="201" t="s">
        <v>399</v>
      </c>
    </row>
    <row r="170" spans="1:5" ht="15" customHeight="1">
      <c r="A170" s="201">
        <f t="shared" si="1"/>
        <v>2</v>
      </c>
      <c r="B170" s="201" t="str">
        <f t="shared" si="6"/>
        <v>I.02</v>
      </c>
      <c r="C170" s="201" t="s">
        <v>338</v>
      </c>
      <c r="D170" s="201" t="s">
        <v>86</v>
      </c>
      <c r="E170" s="201" t="s">
        <v>399</v>
      </c>
    </row>
    <row r="171" spans="1:5" ht="15" customHeight="1">
      <c r="A171" s="201">
        <f t="shared" si="1"/>
        <v>3</v>
      </c>
      <c r="B171" s="201" t="str">
        <f aca="true" t="shared" si="7" ref="B171:B179">C171&amp;TEXT(A171,".00")</f>
        <v>I.03</v>
      </c>
      <c r="C171" s="201" t="s">
        <v>338</v>
      </c>
      <c r="D171" s="185" t="s">
        <v>549</v>
      </c>
      <c r="E171" s="201" t="s">
        <v>399</v>
      </c>
    </row>
    <row r="172" spans="1:5" ht="15" customHeight="1">
      <c r="A172" s="201">
        <f aca="true" t="shared" si="8" ref="A172:A179">A171+1</f>
        <v>4</v>
      </c>
      <c r="B172" s="201" t="str">
        <f t="shared" si="7"/>
        <v>I.04</v>
      </c>
      <c r="C172" s="201" t="s">
        <v>338</v>
      </c>
      <c r="D172" s="201" t="s">
        <v>452</v>
      </c>
      <c r="E172" s="201" t="s">
        <v>399</v>
      </c>
    </row>
    <row r="173" spans="1:5" ht="15" customHeight="1">
      <c r="A173" s="201">
        <f t="shared" si="8"/>
        <v>5</v>
      </c>
      <c r="B173" s="201" t="str">
        <f t="shared" si="7"/>
        <v>I.05</v>
      </c>
      <c r="C173" s="201" t="s">
        <v>338</v>
      </c>
      <c r="D173" s="185" t="s">
        <v>550</v>
      </c>
      <c r="E173" s="201" t="s">
        <v>399</v>
      </c>
    </row>
    <row r="174" spans="1:5" ht="15" customHeight="1">
      <c r="A174" s="201">
        <f t="shared" si="8"/>
        <v>6</v>
      </c>
      <c r="B174" s="201" t="str">
        <f t="shared" si="7"/>
        <v>I.06</v>
      </c>
      <c r="C174" s="201" t="s">
        <v>338</v>
      </c>
      <c r="D174" s="10" t="s">
        <v>453</v>
      </c>
      <c r="E174" s="201" t="s">
        <v>399</v>
      </c>
    </row>
    <row r="175" spans="1:5" ht="15" customHeight="1">
      <c r="A175" s="201">
        <f t="shared" si="8"/>
        <v>7</v>
      </c>
      <c r="B175" s="201" t="str">
        <f t="shared" si="7"/>
        <v>I.07</v>
      </c>
      <c r="C175" s="201" t="s">
        <v>338</v>
      </c>
      <c r="D175" s="185" t="s">
        <v>551</v>
      </c>
      <c r="E175" s="201" t="s">
        <v>399</v>
      </c>
    </row>
    <row r="176" spans="1:5" ht="15" customHeight="1">
      <c r="A176" s="201">
        <f t="shared" si="8"/>
        <v>8</v>
      </c>
      <c r="B176" s="201" t="str">
        <f t="shared" si="7"/>
        <v>I.08</v>
      </c>
      <c r="C176" s="201" t="s">
        <v>338</v>
      </c>
      <c r="D176" s="10" t="s">
        <v>552</v>
      </c>
      <c r="E176" s="201" t="s">
        <v>399</v>
      </c>
    </row>
    <row r="177" spans="1:5" ht="15" customHeight="1">
      <c r="A177" s="201">
        <f t="shared" si="8"/>
        <v>9</v>
      </c>
      <c r="B177" s="201" t="str">
        <f t="shared" si="7"/>
        <v>I.09</v>
      </c>
      <c r="C177" s="201" t="s">
        <v>338</v>
      </c>
      <c r="D177" s="185" t="s">
        <v>553</v>
      </c>
      <c r="E177" s="201" t="s">
        <v>399</v>
      </c>
    </row>
    <row r="178" spans="1:5" ht="15" customHeight="1">
      <c r="A178" s="201">
        <f t="shared" si="8"/>
        <v>10</v>
      </c>
      <c r="B178" s="201" t="str">
        <f t="shared" si="7"/>
        <v>I.10</v>
      </c>
      <c r="C178" s="201" t="s">
        <v>338</v>
      </c>
      <c r="D178" s="201" t="s">
        <v>554</v>
      </c>
      <c r="E178" s="201" t="s">
        <v>399</v>
      </c>
    </row>
    <row r="179" spans="1:5" ht="15" customHeight="1">
      <c r="A179" s="201">
        <f t="shared" si="8"/>
        <v>11</v>
      </c>
      <c r="B179" s="201" t="str">
        <f t="shared" si="7"/>
        <v>I.11</v>
      </c>
      <c r="C179" s="201" t="s">
        <v>338</v>
      </c>
      <c r="D179" s="185" t="s">
        <v>555</v>
      </c>
      <c r="E179" s="201" t="s">
        <v>422</v>
      </c>
    </row>
    <row r="180" spans="1:5" ht="15" customHeight="1">
      <c r="A180" s="201">
        <v>1</v>
      </c>
      <c r="B180" s="201" t="str">
        <f aca="true" t="shared" si="9" ref="B180:B187">C180&amp;TEXT(A180,".00")</f>
        <v>J.01</v>
      </c>
      <c r="C180" s="201" t="s">
        <v>339</v>
      </c>
      <c r="D180" s="201" t="s">
        <v>556</v>
      </c>
      <c r="E180" s="201" t="s">
        <v>399</v>
      </c>
    </row>
    <row r="181" spans="1:5" ht="15" customHeight="1">
      <c r="A181" s="201">
        <f>A180+1</f>
        <v>2</v>
      </c>
      <c r="B181" s="201" t="str">
        <f t="shared" si="9"/>
        <v>J.02</v>
      </c>
      <c r="C181" s="201" t="s">
        <v>339</v>
      </c>
      <c r="D181" s="185" t="s">
        <v>557</v>
      </c>
      <c r="E181" s="201" t="s">
        <v>399</v>
      </c>
    </row>
    <row r="182" spans="1:5" ht="15" customHeight="1">
      <c r="A182" s="201">
        <f>A181+1</f>
        <v>3</v>
      </c>
      <c r="B182" s="201" t="str">
        <f>C182&amp;TEXT(A182,".00")</f>
        <v>J.03</v>
      </c>
      <c r="C182" s="201" t="s">
        <v>339</v>
      </c>
      <c r="D182" s="201" t="s">
        <v>558</v>
      </c>
      <c r="E182" s="201" t="s">
        <v>422</v>
      </c>
    </row>
    <row r="183" spans="1:5" ht="15" customHeight="1">
      <c r="A183" s="201">
        <f>A182+1</f>
        <v>4</v>
      </c>
      <c r="B183" s="201" t="str">
        <f>C183&amp;TEXT(A183,".00")</f>
        <v>J.04</v>
      </c>
      <c r="C183" s="201" t="s">
        <v>339</v>
      </c>
      <c r="D183" s="185" t="s">
        <v>559</v>
      </c>
      <c r="E183" s="201" t="s">
        <v>422</v>
      </c>
    </row>
    <row r="184" spans="1:5" ht="15" customHeight="1">
      <c r="A184" s="201">
        <v>1</v>
      </c>
      <c r="B184" s="201" t="str">
        <f t="shared" si="9"/>
        <v>K.01</v>
      </c>
      <c r="C184" s="201" t="s">
        <v>340</v>
      </c>
      <c r="D184" s="201" t="s">
        <v>560</v>
      </c>
      <c r="E184" s="201" t="s">
        <v>399</v>
      </c>
    </row>
    <row r="185" spans="1:5" ht="15" customHeight="1">
      <c r="A185" s="201">
        <f aca="true" t="shared" si="10" ref="A185:A238">A184+1</f>
        <v>2</v>
      </c>
      <c r="B185" s="201" t="str">
        <f t="shared" si="9"/>
        <v>K.02</v>
      </c>
      <c r="C185" s="201" t="s">
        <v>340</v>
      </c>
      <c r="D185" s="185" t="s">
        <v>561</v>
      </c>
      <c r="E185" s="201" t="s">
        <v>422</v>
      </c>
    </row>
    <row r="186" spans="1:5" ht="15" customHeight="1">
      <c r="A186" s="201">
        <f t="shared" si="10"/>
        <v>3</v>
      </c>
      <c r="B186" s="201" t="str">
        <f t="shared" si="9"/>
        <v>K.03</v>
      </c>
      <c r="C186" s="201" t="s">
        <v>340</v>
      </c>
      <c r="D186" s="10" t="s">
        <v>562</v>
      </c>
      <c r="E186" s="201" t="s">
        <v>399</v>
      </c>
    </row>
    <row r="187" spans="1:5" ht="15" customHeight="1">
      <c r="A187" s="201">
        <f t="shared" si="10"/>
        <v>4</v>
      </c>
      <c r="B187" s="201" t="str">
        <f t="shared" si="9"/>
        <v>K.04</v>
      </c>
      <c r="C187" s="201" t="s">
        <v>340</v>
      </c>
      <c r="D187" s="10" t="s">
        <v>563</v>
      </c>
      <c r="E187" s="201" t="s">
        <v>422</v>
      </c>
    </row>
    <row r="188" spans="1:5" ht="15" customHeight="1">
      <c r="A188" s="201">
        <v>1</v>
      </c>
      <c r="B188" s="201" t="str">
        <f>C188&amp;TEXT(A188,".00")</f>
        <v>L.01</v>
      </c>
      <c r="C188" s="201" t="s">
        <v>335</v>
      </c>
      <c r="D188" s="10" t="s">
        <v>454</v>
      </c>
      <c r="E188" s="201" t="s">
        <v>422</v>
      </c>
    </row>
    <row r="189" spans="1:5" ht="15" customHeight="1">
      <c r="A189" s="201">
        <v>2</v>
      </c>
      <c r="B189" s="201" t="str">
        <f aca="true" t="shared" si="11" ref="B189:B198">C189&amp;TEXT(A189,".00")</f>
        <v>L.02</v>
      </c>
      <c r="C189" s="201" t="s">
        <v>335</v>
      </c>
      <c r="D189" s="10" t="s">
        <v>564</v>
      </c>
      <c r="E189" s="201" t="s">
        <v>399</v>
      </c>
    </row>
    <row r="190" spans="1:5" ht="15" customHeight="1">
      <c r="A190" s="201">
        <v>3</v>
      </c>
      <c r="B190" s="201" t="str">
        <f t="shared" si="11"/>
        <v>L.03</v>
      </c>
      <c r="C190" s="201" t="s">
        <v>335</v>
      </c>
      <c r="D190" s="10" t="s">
        <v>565</v>
      </c>
      <c r="E190" s="201" t="s">
        <v>399</v>
      </c>
    </row>
    <row r="191" spans="1:5" ht="15" customHeight="1">
      <c r="A191" s="201">
        <v>4</v>
      </c>
      <c r="B191" s="201" t="str">
        <f t="shared" si="11"/>
        <v>L.04</v>
      </c>
      <c r="C191" s="201" t="s">
        <v>335</v>
      </c>
      <c r="D191" s="10" t="s">
        <v>566</v>
      </c>
      <c r="E191" s="201" t="s">
        <v>399</v>
      </c>
    </row>
    <row r="192" spans="1:5" ht="15" customHeight="1">
      <c r="A192" s="201">
        <v>5</v>
      </c>
      <c r="B192" s="201" t="str">
        <f t="shared" si="11"/>
        <v>L.05</v>
      </c>
      <c r="C192" s="201" t="s">
        <v>335</v>
      </c>
      <c r="D192" s="10" t="s">
        <v>567</v>
      </c>
      <c r="E192" s="201" t="s">
        <v>399</v>
      </c>
    </row>
    <row r="193" spans="1:5" ht="15" customHeight="1">
      <c r="A193" s="201">
        <v>6</v>
      </c>
      <c r="B193" s="201" t="str">
        <f t="shared" si="11"/>
        <v>L.06</v>
      </c>
      <c r="C193" s="201" t="s">
        <v>335</v>
      </c>
      <c r="D193" s="10" t="s">
        <v>568</v>
      </c>
      <c r="E193" s="201" t="s">
        <v>399</v>
      </c>
    </row>
    <row r="194" spans="1:5" ht="15" customHeight="1">
      <c r="A194" s="201">
        <v>7</v>
      </c>
      <c r="B194" s="201" t="str">
        <f t="shared" si="11"/>
        <v>L.07</v>
      </c>
      <c r="C194" s="201" t="s">
        <v>335</v>
      </c>
      <c r="D194" s="10" t="s">
        <v>569</v>
      </c>
      <c r="E194" s="201" t="s">
        <v>399</v>
      </c>
    </row>
    <row r="195" spans="1:5" ht="15" customHeight="1">
      <c r="A195" s="201">
        <v>8</v>
      </c>
      <c r="B195" s="201" t="str">
        <f t="shared" si="11"/>
        <v>L.08</v>
      </c>
      <c r="C195" s="201" t="s">
        <v>335</v>
      </c>
      <c r="D195" s="10" t="s">
        <v>570</v>
      </c>
      <c r="E195" s="201" t="s">
        <v>399</v>
      </c>
    </row>
    <row r="196" spans="1:5" ht="15" customHeight="1">
      <c r="A196" s="201">
        <v>9</v>
      </c>
      <c r="B196" s="201" t="str">
        <f t="shared" si="11"/>
        <v>L.09</v>
      </c>
      <c r="C196" s="201" t="s">
        <v>335</v>
      </c>
      <c r="D196" s="10" t="s">
        <v>571</v>
      </c>
      <c r="E196" s="201" t="s">
        <v>399</v>
      </c>
    </row>
    <row r="197" spans="1:5" ht="15" customHeight="1">
      <c r="A197" s="201">
        <v>10</v>
      </c>
      <c r="B197" s="201" t="str">
        <f t="shared" si="11"/>
        <v>L.10</v>
      </c>
      <c r="C197" s="201" t="s">
        <v>335</v>
      </c>
      <c r="D197" s="10" t="s">
        <v>96</v>
      </c>
      <c r="E197" s="201" t="s">
        <v>399</v>
      </c>
    </row>
    <row r="198" spans="1:5" ht="15" customHeight="1">
      <c r="A198" s="201">
        <v>11</v>
      </c>
      <c r="B198" s="201" t="str">
        <f t="shared" si="11"/>
        <v>L.11</v>
      </c>
      <c r="C198" s="201" t="s">
        <v>335</v>
      </c>
      <c r="D198" s="10" t="s">
        <v>87</v>
      </c>
      <c r="E198" s="201" t="s">
        <v>400</v>
      </c>
    </row>
    <row r="199" spans="1:5" ht="15" customHeight="1">
      <c r="A199" s="201">
        <v>1</v>
      </c>
      <c r="B199" s="201" t="str">
        <f aca="true" t="shared" si="12" ref="B199:B213">C199&amp;TEXT(A199,".00")</f>
        <v>M.01</v>
      </c>
      <c r="C199" s="201" t="s">
        <v>336</v>
      </c>
      <c r="D199" s="10" t="s">
        <v>572</v>
      </c>
      <c r="E199" s="201" t="s">
        <v>422</v>
      </c>
    </row>
    <row r="200" spans="1:5" ht="15" customHeight="1">
      <c r="A200" s="201">
        <f t="shared" si="10"/>
        <v>2</v>
      </c>
      <c r="B200" s="201" t="str">
        <f t="shared" si="12"/>
        <v>M.02</v>
      </c>
      <c r="C200" s="201" t="s">
        <v>336</v>
      </c>
      <c r="D200" s="201" t="s">
        <v>573</v>
      </c>
      <c r="E200" s="201" t="s">
        <v>399</v>
      </c>
    </row>
    <row r="201" spans="1:5" ht="15" customHeight="1">
      <c r="A201" s="201">
        <f t="shared" si="10"/>
        <v>3</v>
      </c>
      <c r="B201" s="201" t="str">
        <f t="shared" si="12"/>
        <v>M.03</v>
      </c>
      <c r="C201" s="201" t="s">
        <v>336</v>
      </c>
      <c r="D201" s="201" t="s">
        <v>574</v>
      </c>
      <c r="E201" s="201" t="s">
        <v>399</v>
      </c>
    </row>
    <row r="202" spans="1:5" ht="15" customHeight="1">
      <c r="A202" s="201">
        <f t="shared" si="10"/>
        <v>4</v>
      </c>
      <c r="B202" s="201" t="str">
        <f>C202&amp;TEXT(A202,".00")</f>
        <v>M.04</v>
      </c>
      <c r="C202" s="201" t="s">
        <v>336</v>
      </c>
      <c r="D202" s="201" t="s">
        <v>575</v>
      </c>
      <c r="E202" s="201" t="s">
        <v>399</v>
      </c>
    </row>
    <row r="203" spans="1:5" ht="15" customHeight="1">
      <c r="A203" s="201">
        <f t="shared" si="10"/>
        <v>5</v>
      </c>
      <c r="B203" s="201" t="str">
        <f>C203&amp;TEXT(A203,".00")</f>
        <v>M.05</v>
      </c>
      <c r="C203" s="201" t="s">
        <v>336</v>
      </c>
      <c r="D203" s="201" t="s">
        <v>576</v>
      </c>
      <c r="E203" s="201" t="s">
        <v>399</v>
      </c>
    </row>
    <row r="204" spans="1:5" ht="15" customHeight="1">
      <c r="A204" s="201">
        <f t="shared" si="10"/>
        <v>6</v>
      </c>
      <c r="B204" s="201" t="str">
        <f>C204&amp;TEXT(A204,".00")</f>
        <v>M.06</v>
      </c>
      <c r="C204" s="201" t="s">
        <v>336</v>
      </c>
      <c r="D204" s="201" t="s">
        <v>577</v>
      </c>
      <c r="E204" s="201" t="s">
        <v>422</v>
      </c>
    </row>
    <row r="205" spans="1:5" ht="15" customHeight="1">
      <c r="A205" s="201">
        <v>1</v>
      </c>
      <c r="B205" s="201" t="str">
        <f t="shared" si="12"/>
        <v>N.01</v>
      </c>
      <c r="C205" s="201" t="s">
        <v>320</v>
      </c>
      <c r="D205" s="1" t="s">
        <v>455</v>
      </c>
      <c r="E205" s="201" t="s">
        <v>399</v>
      </c>
    </row>
    <row r="206" spans="1:5" ht="15" customHeight="1">
      <c r="A206" s="201">
        <f t="shared" si="10"/>
        <v>2</v>
      </c>
      <c r="B206" s="201" t="str">
        <f t="shared" si="12"/>
        <v>N.02</v>
      </c>
      <c r="C206" s="201" t="s">
        <v>320</v>
      </c>
      <c r="D206" s="10" t="s">
        <v>456</v>
      </c>
      <c r="E206" s="201" t="s">
        <v>399</v>
      </c>
    </row>
    <row r="207" spans="1:5" ht="28.5" customHeight="1">
      <c r="A207" s="201">
        <f t="shared" si="10"/>
        <v>3</v>
      </c>
      <c r="B207" s="201" t="str">
        <f t="shared" si="12"/>
        <v>N.03</v>
      </c>
      <c r="C207" s="201" t="s">
        <v>320</v>
      </c>
      <c r="D207" s="323" t="s">
        <v>579</v>
      </c>
      <c r="E207" s="201" t="s">
        <v>400</v>
      </c>
    </row>
    <row r="208" spans="1:5" ht="15" customHeight="1">
      <c r="A208" s="201">
        <f t="shared" si="10"/>
        <v>4</v>
      </c>
      <c r="B208" s="201" t="str">
        <f t="shared" si="12"/>
        <v>N.04</v>
      </c>
      <c r="C208" s="201" t="s">
        <v>320</v>
      </c>
      <c r="D208" s="10" t="s">
        <v>578</v>
      </c>
      <c r="E208" s="201" t="s">
        <v>399</v>
      </c>
    </row>
    <row r="209" spans="1:5" ht="15" customHeight="1">
      <c r="A209" s="201">
        <f t="shared" si="10"/>
        <v>5</v>
      </c>
      <c r="B209" s="201" t="str">
        <f t="shared" si="12"/>
        <v>N.05</v>
      </c>
      <c r="C209" s="201" t="s">
        <v>320</v>
      </c>
      <c r="D209" s="10" t="s">
        <v>580</v>
      </c>
      <c r="E209" s="201" t="s">
        <v>400</v>
      </c>
    </row>
    <row r="210" spans="1:5" ht="15" customHeight="1">
      <c r="A210" s="201">
        <f t="shared" si="10"/>
        <v>6</v>
      </c>
      <c r="B210" s="201" t="str">
        <f t="shared" si="12"/>
        <v>N.06</v>
      </c>
      <c r="C210" s="201" t="s">
        <v>320</v>
      </c>
      <c r="D210" s="10" t="s">
        <v>464</v>
      </c>
      <c r="E210" s="201" t="s">
        <v>422</v>
      </c>
    </row>
    <row r="211" spans="1:5" ht="15" customHeight="1">
      <c r="A211" s="201">
        <f t="shared" si="10"/>
        <v>7</v>
      </c>
      <c r="B211" s="201" t="str">
        <f>C211&amp;TEXT(A211,".00")</f>
        <v>N.07</v>
      </c>
      <c r="C211" s="201" t="s">
        <v>320</v>
      </c>
      <c r="D211" s="10" t="s">
        <v>465</v>
      </c>
      <c r="E211" s="201" t="s">
        <v>422</v>
      </c>
    </row>
    <row r="212" spans="1:5" ht="15" customHeight="1">
      <c r="A212" s="201">
        <v>1</v>
      </c>
      <c r="B212" s="201" t="str">
        <f t="shared" si="12"/>
        <v>O.01</v>
      </c>
      <c r="C212" s="201" t="s">
        <v>321</v>
      </c>
      <c r="D212" s="185" t="s">
        <v>88</v>
      </c>
      <c r="E212" s="201" t="s">
        <v>399</v>
      </c>
    </row>
    <row r="213" spans="1:5" ht="15" customHeight="1">
      <c r="A213" s="201">
        <f t="shared" si="10"/>
        <v>2</v>
      </c>
      <c r="B213" s="201" t="str">
        <f t="shared" si="12"/>
        <v>O.02</v>
      </c>
      <c r="C213" s="201" t="s">
        <v>321</v>
      </c>
      <c r="D213" s="10" t="s">
        <v>581</v>
      </c>
      <c r="E213" s="201" t="s">
        <v>399</v>
      </c>
    </row>
    <row r="214" spans="1:5" ht="15" customHeight="1">
      <c r="A214" s="201">
        <f t="shared" si="10"/>
        <v>3</v>
      </c>
      <c r="B214" s="201" t="str">
        <f>C214&amp;TEXT(A214,".00")</f>
        <v>O.03</v>
      </c>
      <c r="C214" s="201" t="s">
        <v>321</v>
      </c>
      <c r="D214" s="201" t="s">
        <v>89</v>
      </c>
      <c r="E214" s="201" t="s">
        <v>399</v>
      </c>
    </row>
    <row r="215" spans="1:5" ht="15" customHeight="1">
      <c r="A215" s="201">
        <f t="shared" si="10"/>
        <v>4</v>
      </c>
      <c r="B215" s="201" t="str">
        <f>C215&amp;TEXT(A215,".00")</f>
        <v>O.04</v>
      </c>
      <c r="C215" s="201" t="s">
        <v>321</v>
      </c>
      <c r="D215" s="10" t="s">
        <v>0</v>
      </c>
      <c r="E215" s="201" t="s">
        <v>399</v>
      </c>
    </row>
    <row r="216" spans="1:5" ht="15" customHeight="1">
      <c r="A216" s="201">
        <f t="shared" si="10"/>
        <v>5</v>
      </c>
      <c r="B216" s="201" t="str">
        <f>C216&amp;TEXT(A216,".00")</f>
        <v>O.05</v>
      </c>
      <c r="C216" s="201" t="s">
        <v>321</v>
      </c>
      <c r="D216" s="201" t="s">
        <v>1</v>
      </c>
      <c r="E216" s="201" t="s">
        <v>399</v>
      </c>
    </row>
    <row r="217" spans="1:5" ht="15" customHeight="1">
      <c r="A217" s="201">
        <f t="shared" si="10"/>
        <v>6</v>
      </c>
      <c r="B217" s="201" t="str">
        <f aca="true" t="shared" si="13" ref="B217:B224">C217&amp;TEXT(A217,".00")</f>
        <v>O.06</v>
      </c>
      <c r="C217" s="201" t="s">
        <v>321</v>
      </c>
      <c r="D217" s="201" t="s">
        <v>2</v>
      </c>
      <c r="E217" s="201" t="s">
        <v>399</v>
      </c>
    </row>
    <row r="218" spans="1:5" ht="15" customHeight="1">
      <c r="A218" s="201">
        <f t="shared" si="10"/>
        <v>7</v>
      </c>
      <c r="B218" s="201" t="str">
        <f t="shared" si="13"/>
        <v>O.07</v>
      </c>
      <c r="C218" s="201" t="s">
        <v>321</v>
      </c>
      <c r="D218" s="222" t="s">
        <v>3</v>
      </c>
      <c r="E218" s="201" t="s">
        <v>399</v>
      </c>
    </row>
    <row r="219" spans="1:7" ht="15" customHeight="1">
      <c r="A219" s="246">
        <f t="shared" si="10"/>
        <v>8</v>
      </c>
      <c r="B219" s="246" t="str">
        <f t="shared" si="13"/>
        <v>O.08</v>
      </c>
      <c r="C219" s="246" t="s">
        <v>321</v>
      </c>
      <c r="D219" s="222" t="s">
        <v>4</v>
      </c>
      <c r="E219" s="246" t="s">
        <v>399</v>
      </c>
      <c r="F219" s="246"/>
      <c r="G219" s="246"/>
    </row>
    <row r="220" spans="1:5" ht="15" customHeight="1">
      <c r="A220" s="201">
        <f t="shared" si="10"/>
        <v>9</v>
      </c>
      <c r="B220" s="201" t="str">
        <f t="shared" si="13"/>
        <v>O.09</v>
      </c>
      <c r="C220" s="201" t="s">
        <v>321</v>
      </c>
      <c r="D220" s="10" t="s">
        <v>5</v>
      </c>
      <c r="E220" s="201" t="s">
        <v>399</v>
      </c>
    </row>
    <row r="221" spans="1:5" ht="15" customHeight="1">
      <c r="A221" s="201">
        <f t="shared" si="10"/>
        <v>10</v>
      </c>
      <c r="B221" s="201" t="str">
        <f t="shared" si="13"/>
        <v>O.10</v>
      </c>
      <c r="C221" s="201" t="s">
        <v>321</v>
      </c>
      <c r="D221" s="10" t="s">
        <v>90</v>
      </c>
      <c r="E221" s="201" t="s">
        <v>399</v>
      </c>
    </row>
    <row r="222" spans="1:5" ht="15" customHeight="1">
      <c r="A222" s="201">
        <f t="shared" si="10"/>
        <v>11</v>
      </c>
      <c r="B222" s="201" t="str">
        <f t="shared" si="13"/>
        <v>O.11</v>
      </c>
      <c r="C222" s="201" t="s">
        <v>321</v>
      </c>
      <c r="D222" s="10" t="s">
        <v>91</v>
      </c>
      <c r="E222" s="201" t="s">
        <v>399</v>
      </c>
    </row>
    <row r="223" spans="1:5" ht="25.5">
      <c r="A223" s="201">
        <f t="shared" si="10"/>
        <v>12</v>
      </c>
      <c r="B223" s="201" t="str">
        <f t="shared" si="13"/>
        <v>O.12</v>
      </c>
      <c r="C223" s="201" t="s">
        <v>321</v>
      </c>
      <c r="D223" s="10" t="s">
        <v>6</v>
      </c>
      <c r="E223" s="201" t="s">
        <v>400</v>
      </c>
    </row>
    <row r="224" spans="1:5" ht="19.5" customHeight="1">
      <c r="A224" s="201">
        <f t="shared" si="10"/>
        <v>13</v>
      </c>
      <c r="B224" s="201" t="str">
        <f t="shared" si="13"/>
        <v>O.13</v>
      </c>
      <c r="C224" s="201" t="s">
        <v>321</v>
      </c>
      <c r="D224" s="10" t="s">
        <v>7</v>
      </c>
      <c r="E224" s="201" t="s">
        <v>400</v>
      </c>
    </row>
    <row r="225" spans="1:5" ht="15" customHeight="1">
      <c r="A225" s="201">
        <v>1</v>
      </c>
      <c r="B225" s="201" t="str">
        <f>C225&amp;TEXT(A225,".00")</f>
        <v>P.01</v>
      </c>
      <c r="C225" s="201" t="s">
        <v>341</v>
      </c>
      <c r="D225" s="201" t="s">
        <v>457</v>
      </c>
      <c r="E225" s="201" t="s">
        <v>399</v>
      </c>
    </row>
    <row r="226" spans="1:5" ht="15" customHeight="1">
      <c r="A226" s="201">
        <f t="shared" si="10"/>
        <v>2</v>
      </c>
      <c r="B226" s="201" t="str">
        <f>C226&amp;TEXT(A226,".00")</f>
        <v>P.02</v>
      </c>
      <c r="C226" s="201" t="s">
        <v>341</v>
      </c>
      <c r="D226" s="10" t="s">
        <v>458</v>
      </c>
      <c r="E226" s="201" t="s">
        <v>399</v>
      </c>
    </row>
    <row r="227" spans="1:5" ht="15" customHeight="1">
      <c r="A227" s="201">
        <f t="shared" si="10"/>
        <v>3</v>
      </c>
      <c r="B227" s="201" t="str">
        <f>C227&amp;TEXT(A227,".00")</f>
        <v>P.03</v>
      </c>
      <c r="C227" s="201" t="s">
        <v>341</v>
      </c>
      <c r="D227" s="10" t="s">
        <v>459</v>
      </c>
      <c r="E227" s="201" t="s">
        <v>399</v>
      </c>
    </row>
    <row r="228" spans="1:5" ht="15" customHeight="1">
      <c r="A228" s="201">
        <f t="shared" si="10"/>
        <v>4</v>
      </c>
      <c r="B228" s="201" t="str">
        <f>C228&amp;TEXT(A228,".00")</f>
        <v>P.04</v>
      </c>
      <c r="C228" s="201" t="s">
        <v>341</v>
      </c>
      <c r="D228" s="10" t="s">
        <v>460</v>
      </c>
      <c r="E228" s="201" t="s">
        <v>399</v>
      </c>
    </row>
    <row r="229" spans="1:5" ht="15" customHeight="1">
      <c r="A229" s="201">
        <f t="shared" si="10"/>
        <v>5</v>
      </c>
      <c r="B229" s="201" t="str">
        <f>C229&amp;TEXT(A229,".00")</f>
        <v>P.05</v>
      </c>
      <c r="C229" s="201" t="s">
        <v>341</v>
      </c>
      <c r="D229" s="10" t="s">
        <v>8</v>
      </c>
      <c r="E229" s="201" t="s">
        <v>399</v>
      </c>
    </row>
    <row r="230" spans="1:5" ht="15" customHeight="1">
      <c r="A230" s="201">
        <f t="shared" si="10"/>
        <v>6</v>
      </c>
      <c r="B230" s="201" t="str">
        <f aca="true" t="shared" si="14" ref="B230:B236">C230&amp;TEXT(A230,".00")</f>
        <v>P.06</v>
      </c>
      <c r="C230" s="201" t="s">
        <v>341</v>
      </c>
      <c r="D230" s="10" t="s">
        <v>9</v>
      </c>
      <c r="E230" s="201" t="s">
        <v>399</v>
      </c>
    </row>
    <row r="231" spans="1:5" ht="15" customHeight="1">
      <c r="A231" s="201">
        <f t="shared" si="10"/>
        <v>7</v>
      </c>
      <c r="B231" s="201" t="str">
        <f t="shared" si="14"/>
        <v>P.07</v>
      </c>
      <c r="C231" s="201" t="s">
        <v>341</v>
      </c>
      <c r="D231" s="184" t="s">
        <v>10</v>
      </c>
      <c r="E231" s="201" t="s">
        <v>399</v>
      </c>
    </row>
    <row r="232" spans="1:5" ht="24.75" customHeight="1">
      <c r="A232" s="201">
        <f t="shared" si="10"/>
        <v>8</v>
      </c>
      <c r="B232" s="201" t="str">
        <f t="shared" si="14"/>
        <v>P.08</v>
      </c>
      <c r="C232" s="201" t="s">
        <v>341</v>
      </c>
      <c r="D232" s="10" t="s">
        <v>11</v>
      </c>
      <c r="E232" s="201" t="s">
        <v>400</v>
      </c>
    </row>
    <row r="233" spans="1:5" ht="15" customHeight="1">
      <c r="A233" s="201">
        <f t="shared" si="10"/>
        <v>9</v>
      </c>
      <c r="B233" s="201" t="str">
        <f t="shared" si="14"/>
        <v>P.09</v>
      </c>
      <c r="C233" s="201" t="s">
        <v>341</v>
      </c>
      <c r="D233" s="201" t="s">
        <v>12</v>
      </c>
      <c r="E233" s="201" t="s">
        <v>399</v>
      </c>
    </row>
    <row r="234" spans="1:5" ht="15" customHeight="1">
      <c r="A234" s="201">
        <f t="shared" si="10"/>
        <v>10</v>
      </c>
      <c r="B234" s="201" t="str">
        <f t="shared" si="14"/>
        <v>P.10</v>
      </c>
      <c r="C234" s="201" t="s">
        <v>341</v>
      </c>
      <c r="D234" s="10" t="s">
        <v>466</v>
      </c>
      <c r="E234" s="201" t="s">
        <v>399</v>
      </c>
    </row>
    <row r="235" spans="1:5" ht="15" customHeight="1">
      <c r="A235" s="201">
        <f t="shared" si="10"/>
        <v>11</v>
      </c>
      <c r="B235" s="201" t="str">
        <f t="shared" si="14"/>
        <v>P.11</v>
      </c>
      <c r="C235" s="201" t="s">
        <v>341</v>
      </c>
      <c r="D235" s="10" t="s">
        <v>461</v>
      </c>
      <c r="E235" s="201" t="s">
        <v>399</v>
      </c>
    </row>
    <row r="236" spans="1:5" ht="15" customHeight="1">
      <c r="A236" s="201">
        <f t="shared" si="10"/>
        <v>12</v>
      </c>
      <c r="B236" s="201" t="str">
        <f t="shared" si="14"/>
        <v>P.12</v>
      </c>
      <c r="C236" s="201" t="s">
        <v>341</v>
      </c>
      <c r="D236" s="10" t="s">
        <v>92</v>
      </c>
      <c r="E236" s="201" t="s">
        <v>400</v>
      </c>
    </row>
    <row r="237" spans="1:5" ht="15" customHeight="1">
      <c r="A237" s="201">
        <v>1</v>
      </c>
      <c r="B237" s="201" t="str">
        <f aca="true" t="shared" si="15" ref="B237:B252">C237&amp;TEXT(A237,".00")</f>
        <v>Q.01</v>
      </c>
      <c r="C237" s="201" t="s">
        <v>342</v>
      </c>
      <c r="D237" s="10" t="s">
        <v>13</v>
      </c>
      <c r="E237" s="201" t="s">
        <v>422</v>
      </c>
    </row>
    <row r="238" spans="1:5" ht="15" customHeight="1">
      <c r="A238" s="201">
        <f t="shared" si="10"/>
        <v>2</v>
      </c>
      <c r="B238" s="201" t="str">
        <f t="shared" si="15"/>
        <v>Q.02</v>
      </c>
      <c r="C238" s="201" t="s">
        <v>342</v>
      </c>
      <c r="D238" s="10" t="s">
        <v>462</v>
      </c>
      <c r="E238" s="201" t="s">
        <v>399</v>
      </c>
    </row>
    <row r="239" spans="1:5" ht="15" customHeight="1">
      <c r="A239" s="201">
        <f>A238+1</f>
        <v>3</v>
      </c>
      <c r="B239" s="201" t="str">
        <f t="shared" si="15"/>
        <v>Q.03</v>
      </c>
      <c r="C239" s="201" t="s">
        <v>342</v>
      </c>
      <c r="D239" s="10" t="s">
        <v>14</v>
      </c>
      <c r="E239" s="201" t="s">
        <v>399</v>
      </c>
    </row>
    <row r="240" spans="1:5" ht="15" customHeight="1">
      <c r="A240" s="201">
        <f>A239+1</f>
        <v>4</v>
      </c>
      <c r="B240" s="201" t="str">
        <f t="shared" si="15"/>
        <v>Q.04</v>
      </c>
      <c r="C240" s="201" t="s">
        <v>342</v>
      </c>
      <c r="D240" s="1" t="s">
        <v>15</v>
      </c>
      <c r="E240" s="201" t="s">
        <v>399</v>
      </c>
    </row>
    <row r="241" spans="1:5" ht="15" customHeight="1">
      <c r="A241" s="201">
        <f>A240+1</f>
        <v>5</v>
      </c>
      <c r="B241" s="201" t="str">
        <f t="shared" si="15"/>
        <v>Q.05</v>
      </c>
      <c r="C241" s="201" t="s">
        <v>342</v>
      </c>
      <c r="D241" s="10" t="s">
        <v>16</v>
      </c>
      <c r="E241" s="201" t="s">
        <v>399</v>
      </c>
    </row>
    <row r="242" spans="1:5" ht="15" customHeight="1">
      <c r="A242" s="201">
        <v>1</v>
      </c>
      <c r="B242" s="201" t="str">
        <f t="shared" si="15"/>
        <v>R.01</v>
      </c>
      <c r="C242" s="201" t="s">
        <v>343</v>
      </c>
      <c r="D242" s="10" t="s">
        <v>26</v>
      </c>
      <c r="E242" s="201" t="s">
        <v>399</v>
      </c>
    </row>
    <row r="243" spans="1:5" ht="15" customHeight="1">
      <c r="A243" s="201">
        <v>2</v>
      </c>
      <c r="B243" s="201" t="str">
        <f t="shared" si="15"/>
        <v>R.02</v>
      </c>
      <c r="C243" s="201" t="s">
        <v>343</v>
      </c>
      <c r="D243" s="10" t="s">
        <v>27</v>
      </c>
      <c r="E243" s="201" t="s">
        <v>399</v>
      </c>
    </row>
    <row r="244" spans="1:5" ht="15" customHeight="1">
      <c r="A244" s="201">
        <v>3</v>
      </c>
      <c r="B244" s="201" t="str">
        <f t="shared" si="15"/>
        <v>R.03</v>
      </c>
      <c r="C244" s="201" t="s">
        <v>343</v>
      </c>
      <c r="D244" s="201" t="s">
        <v>28</v>
      </c>
      <c r="E244" s="201" t="s">
        <v>400</v>
      </c>
    </row>
    <row r="245" spans="1:5" ht="15" customHeight="1">
      <c r="A245" s="201">
        <v>4</v>
      </c>
      <c r="B245" s="201" t="str">
        <f t="shared" si="15"/>
        <v>R.04</v>
      </c>
      <c r="C245" s="201" t="s">
        <v>343</v>
      </c>
      <c r="D245" s="10" t="s">
        <v>29</v>
      </c>
      <c r="E245" s="201" t="s">
        <v>399</v>
      </c>
    </row>
    <row r="246" spans="1:5" ht="26.25" customHeight="1">
      <c r="A246" s="201">
        <v>5</v>
      </c>
      <c r="B246" s="201" t="str">
        <f t="shared" si="15"/>
        <v>R.05</v>
      </c>
      <c r="C246" s="201" t="s">
        <v>343</v>
      </c>
      <c r="D246" s="10" t="s">
        <v>31</v>
      </c>
      <c r="E246" s="201" t="s">
        <v>400</v>
      </c>
    </row>
    <row r="247" spans="1:5" ht="15" customHeight="1">
      <c r="A247" s="201">
        <v>1</v>
      </c>
      <c r="B247" s="201" t="str">
        <f t="shared" si="15"/>
        <v>S.01</v>
      </c>
      <c r="C247" s="201" t="s">
        <v>344</v>
      </c>
      <c r="D247" s="197" t="s">
        <v>32</v>
      </c>
      <c r="E247" s="201" t="s">
        <v>399</v>
      </c>
    </row>
    <row r="248" spans="1:5" ht="15" customHeight="1">
      <c r="A248" s="201">
        <v>2</v>
      </c>
      <c r="B248" s="201" t="str">
        <f t="shared" si="15"/>
        <v>S.02</v>
      </c>
      <c r="C248" s="201" t="s">
        <v>344</v>
      </c>
      <c r="D248" s="223" t="s">
        <v>33</v>
      </c>
      <c r="E248" s="201" t="s">
        <v>399</v>
      </c>
    </row>
    <row r="249" spans="1:5" ht="15" customHeight="1">
      <c r="A249" s="201">
        <v>3</v>
      </c>
      <c r="B249" s="201" t="str">
        <f t="shared" si="15"/>
        <v>S.03</v>
      </c>
      <c r="C249" s="201" t="s">
        <v>344</v>
      </c>
      <c r="D249" s="223" t="s">
        <v>34</v>
      </c>
      <c r="E249" s="201" t="s">
        <v>399</v>
      </c>
    </row>
    <row r="250" spans="1:5" ht="15" customHeight="1">
      <c r="A250" s="201">
        <v>4</v>
      </c>
      <c r="B250" s="201" t="str">
        <f t="shared" si="15"/>
        <v>S.04</v>
      </c>
      <c r="C250" s="201" t="s">
        <v>344</v>
      </c>
      <c r="D250" s="223" t="s">
        <v>35</v>
      </c>
      <c r="E250" s="201" t="s">
        <v>399</v>
      </c>
    </row>
    <row r="251" spans="1:5" ht="15" customHeight="1">
      <c r="A251" s="201">
        <v>5</v>
      </c>
      <c r="B251" s="201" t="str">
        <f t="shared" si="15"/>
        <v>S.05</v>
      </c>
      <c r="C251" s="201" t="s">
        <v>344</v>
      </c>
      <c r="D251" s="201" t="s">
        <v>36</v>
      </c>
      <c r="E251" s="201" t="s">
        <v>399</v>
      </c>
    </row>
    <row r="252" spans="1:5" ht="15" customHeight="1">
      <c r="A252" s="201">
        <v>1</v>
      </c>
      <c r="B252" s="201" t="str">
        <f t="shared" si="15"/>
        <v>T.01</v>
      </c>
      <c r="C252" s="201" t="s">
        <v>345</v>
      </c>
      <c r="D252" s="197" t="s">
        <v>40</v>
      </c>
      <c r="E252" s="201" t="s">
        <v>399</v>
      </c>
    </row>
    <row r="253" spans="1:5" ht="15" customHeight="1">
      <c r="A253" s="201">
        <v>2</v>
      </c>
      <c r="B253" s="201" t="str">
        <f aca="true" t="shared" si="16" ref="B253:B259">C253&amp;TEXT(A253,".00")</f>
        <v>T.02</v>
      </c>
      <c r="C253" s="201" t="s">
        <v>345</v>
      </c>
      <c r="D253" s="200" t="s">
        <v>41</v>
      </c>
      <c r="E253" s="201" t="s">
        <v>399</v>
      </c>
    </row>
    <row r="254" spans="1:5" ht="15" customHeight="1">
      <c r="A254" s="201">
        <v>3</v>
      </c>
      <c r="B254" s="201" t="str">
        <f t="shared" si="16"/>
        <v>T.03</v>
      </c>
      <c r="C254" s="201" t="s">
        <v>345</v>
      </c>
      <c r="D254" s="242" t="s">
        <v>100</v>
      </c>
      <c r="E254" s="201" t="s">
        <v>422</v>
      </c>
    </row>
    <row r="255" spans="1:5" ht="24.75" customHeight="1">
      <c r="A255" s="201">
        <v>4</v>
      </c>
      <c r="B255" s="201" t="str">
        <f t="shared" si="16"/>
        <v>T.04</v>
      </c>
      <c r="C255" s="201" t="s">
        <v>345</v>
      </c>
      <c r="D255" s="197" t="s">
        <v>42</v>
      </c>
      <c r="E255" s="201" t="s">
        <v>400</v>
      </c>
    </row>
    <row r="256" spans="1:5" ht="23.25" customHeight="1">
      <c r="A256" s="201">
        <v>5</v>
      </c>
      <c r="B256" s="201" t="str">
        <f t="shared" si="16"/>
        <v>T.05</v>
      </c>
      <c r="C256" s="201" t="s">
        <v>345</v>
      </c>
      <c r="D256" s="197" t="s">
        <v>30</v>
      </c>
      <c r="E256" s="201" t="s">
        <v>400</v>
      </c>
    </row>
    <row r="257" spans="1:5" ht="24.75" customHeight="1">
      <c r="A257" s="201">
        <v>6</v>
      </c>
      <c r="B257" s="201" t="str">
        <f t="shared" si="16"/>
        <v>T.06</v>
      </c>
      <c r="C257" s="201" t="s">
        <v>345</v>
      </c>
      <c r="D257" s="242" t="s">
        <v>43</v>
      </c>
      <c r="E257" s="201" t="s">
        <v>399</v>
      </c>
    </row>
    <row r="258" spans="1:5" ht="26.25" customHeight="1">
      <c r="A258" s="201">
        <v>7</v>
      </c>
      <c r="B258" s="201" t="str">
        <f t="shared" si="16"/>
        <v>T.07</v>
      </c>
      <c r="C258" s="201" t="s">
        <v>345</v>
      </c>
      <c r="D258" s="242" t="s">
        <v>44</v>
      </c>
      <c r="E258" s="201" t="s">
        <v>399</v>
      </c>
    </row>
    <row r="259" spans="1:5" ht="28.5" customHeight="1">
      <c r="A259" s="201">
        <v>8</v>
      </c>
      <c r="B259" s="201" t="str">
        <f t="shared" si="16"/>
        <v>T.08</v>
      </c>
      <c r="C259" s="201" t="s">
        <v>345</v>
      </c>
      <c r="D259" s="242" t="s">
        <v>45</v>
      </c>
      <c r="E259" s="201" t="s">
        <v>399</v>
      </c>
    </row>
    <row r="260" spans="1:5" ht="24.75" customHeight="1">
      <c r="A260" s="201">
        <v>1</v>
      </c>
      <c r="B260" s="201" t="str">
        <f aca="true" t="shared" si="17" ref="B260:B269">C260&amp;TEXT(A260,".00")</f>
        <v>U.01</v>
      </c>
      <c r="C260" s="201" t="s">
        <v>346</v>
      </c>
      <c r="D260" s="323" t="s">
        <v>46</v>
      </c>
      <c r="E260" s="201" t="s">
        <v>399</v>
      </c>
    </row>
    <row r="261" spans="1:5" ht="15" customHeight="1">
      <c r="A261" s="201">
        <f aca="true" t="shared" si="18" ref="A261:A271">A260+1</f>
        <v>2</v>
      </c>
      <c r="B261" s="201" t="str">
        <f t="shared" si="17"/>
        <v>U.02</v>
      </c>
      <c r="C261" s="201" t="s">
        <v>346</v>
      </c>
      <c r="D261" s="242" t="s">
        <v>101</v>
      </c>
      <c r="E261" s="201" t="s">
        <v>399</v>
      </c>
    </row>
    <row r="262" spans="1:5" ht="15" customHeight="1">
      <c r="A262" s="201">
        <f t="shared" si="18"/>
        <v>3</v>
      </c>
      <c r="B262" s="201" t="str">
        <f t="shared" si="17"/>
        <v>U.03</v>
      </c>
      <c r="C262" s="201" t="s">
        <v>346</v>
      </c>
      <c r="D262" s="201" t="s">
        <v>93</v>
      </c>
      <c r="E262" s="201" t="s">
        <v>400</v>
      </c>
    </row>
    <row r="263" spans="1:5" ht="15" customHeight="1">
      <c r="A263" s="201">
        <f t="shared" si="18"/>
        <v>4</v>
      </c>
      <c r="B263" s="201" t="str">
        <f>C263&amp;TEXT(A263,".00")</f>
        <v>U.04</v>
      </c>
      <c r="C263" s="201" t="s">
        <v>346</v>
      </c>
      <c r="D263" s="242" t="s">
        <v>47</v>
      </c>
      <c r="E263" s="201" t="s">
        <v>399</v>
      </c>
    </row>
    <row r="264" spans="1:5" ht="15" customHeight="1">
      <c r="A264" s="201">
        <f t="shared" si="18"/>
        <v>5</v>
      </c>
      <c r="B264" s="201" t="str">
        <f>C264&amp;TEXT(A264,".00")</f>
        <v>U.05</v>
      </c>
      <c r="C264" s="201" t="s">
        <v>346</v>
      </c>
      <c r="D264" s="201" t="s">
        <v>48</v>
      </c>
      <c r="E264" s="201" t="s">
        <v>399</v>
      </c>
    </row>
    <row r="265" spans="1:5" ht="21" customHeight="1">
      <c r="A265" s="201">
        <f t="shared" si="18"/>
        <v>6</v>
      </c>
      <c r="B265" s="201" t="str">
        <f>C265&amp;TEXT(A265,".00")</f>
        <v>U.06</v>
      </c>
      <c r="C265" s="201" t="s">
        <v>346</v>
      </c>
      <c r="D265" s="242" t="s">
        <v>49</v>
      </c>
      <c r="E265" s="201" t="s">
        <v>399</v>
      </c>
    </row>
    <row r="266" spans="1:5" ht="12.75">
      <c r="A266" s="201">
        <f t="shared" si="18"/>
        <v>7</v>
      </c>
      <c r="B266" s="201" t="str">
        <f>C266&amp;TEXT(A266,".00")</f>
        <v>U.07</v>
      </c>
      <c r="C266" s="201" t="s">
        <v>346</v>
      </c>
      <c r="D266" s="201" t="s">
        <v>50</v>
      </c>
      <c r="E266" s="201" t="s">
        <v>399</v>
      </c>
    </row>
    <row r="267" spans="1:5" ht="25.5">
      <c r="A267" s="201">
        <f t="shared" si="18"/>
        <v>8</v>
      </c>
      <c r="B267" s="201" t="str">
        <f>C267&amp;TEXT(A267,".00")</f>
        <v>U.08</v>
      </c>
      <c r="C267" s="201" t="s">
        <v>346</v>
      </c>
      <c r="D267" s="242" t="s">
        <v>51</v>
      </c>
      <c r="E267" s="201" t="s">
        <v>399</v>
      </c>
    </row>
    <row r="268" spans="1:5" ht="21.75" customHeight="1">
      <c r="A268" s="201">
        <v>1</v>
      </c>
      <c r="B268" s="201" t="str">
        <f t="shared" si="17"/>
        <v>V.01</v>
      </c>
      <c r="C268" s="201" t="s">
        <v>347</v>
      </c>
      <c r="D268" s="224" t="s">
        <v>52</v>
      </c>
      <c r="E268" s="201" t="s">
        <v>399</v>
      </c>
    </row>
    <row r="269" spans="1:5" ht="26.25" customHeight="1">
      <c r="A269" s="201">
        <f t="shared" si="18"/>
        <v>2</v>
      </c>
      <c r="B269" s="201" t="str">
        <f t="shared" si="17"/>
        <v>V.02</v>
      </c>
      <c r="C269" s="201" t="s">
        <v>347</v>
      </c>
      <c r="D269" s="224" t="s">
        <v>53</v>
      </c>
      <c r="E269" s="201" t="s">
        <v>399</v>
      </c>
    </row>
    <row r="270" spans="1:5" ht="21.75" customHeight="1">
      <c r="A270" s="201">
        <f t="shared" si="18"/>
        <v>3</v>
      </c>
      <c r="B270" s="201" t="str">
        <f aca="true" t="shared" si="19" ref="B270:B281">C270&amp;TEXT(A270,".00")</f>
        <v>V.03</v>
      </c>
      <c r="C270" s="201" t="s">
        <v>347</v>
      </c>
      <c r="D270" s="224" t="s">
        <v>54</v>
      </c>
      <c r="E270" s="201" t="s">
        <v>399</v>
      </c>
    </row>
    <row r="271" spans="1:5" ht="15" customHeight="1">
      <c r="A271" s="201">
        <f t="shared" si="18"/>
        <v>4</v>
      </c>
      <c r="B271" s="201" t="str">
        <f t="shared" si="19"/>
        <v>V.04</v>
      </c>
      <c r="C271" s="201" t="s">
        <v>347</v>
      </c>
      <c r="D271" s="224" t="s">
        <v>463</v>
      </c>
      <c r="E271" s="201" t="s">
        <v>399</v>
      </c>
    </row>
    <row r="272" spans="1:5" ht="15" customHeight="1">
      <c r="A272" s="201">
        <v>1</v>
      </c>
      <c r="B272" s="201" t="str">
        <f t="shared" si="19"/>
        <v>W.01</v>
      </c>
      <c r="C272" s="201" t="s">
        <v>419</v>
      </c>
      <c r="D272" s="197" t="s">
        <v>55</v>
      </c>
      <c r="E272" s="201" t="s">
        <v>399</v>
      </c>
    </row>
    <row r="273" spans="1:5" ht="15" customHeight="1">
      <c r="A273" s="201">
        <v>2</v>
      </c>
      <c r="B273" s="201" t="str">
        <f t="shared" si="19"/>
        <v>W.02</v>
      </c>
      <c r="C273" s="201" t="s">
        <v>419</v>
      </c>
      <c r="D273" s="10" t="s">
        <v>56</v>
      </c>
      <c r="E273" s="201" t="s">
        <v>399</v>
      </c>
    </row>
    <row r="274" spans="1:5" ht="15" customHeight="1">
      <c r="A274" s="201">
        <v>3</v>
      </c>
      <c r="B274" s="201" t="str">
        <f t="shared" si="19"/>
        <v>W.03</v>
      </c>
      <c r="C274" s="201" t="s">
        <v>419</v>
      </c>
      <c r="D274" s="10" t="s">
        <v>57</v>
      </c>
      <c r="E274" s="201" t="s">
        <v>399</v>
      </c>
    </row>
    <row r="275" spans="1:5" ht="15" customHeight="1">
      <c r="A275" s="201">
        <v>4</v>
      </c>
      <c r="B275" s="201" t="str">
        <f t="shared" si="19"/>
        <v>W.04</v>
      </c>
      <c r="C275" s="201" t="s">
        <v>419</v>
      </c>
      <c r="D275" s="10" t="s">
        <v>58</v>
      </c>
      <c r="E275" s="201" t="s">
        <v>399</v>
      </c>
    </row>
    <row r="276" spans="1:5" ht="15" customHeight="1">
      <c r="A276" s="201">
        <v>5</v>
      </c>
      <c r="B276" s="201" t="str">
        <f t="shared" si="19"/>
        <v>W.05</v>
      </c>
      <c r="C276" s="201" t="s">
        <v>419</v>
      </c>
      <c r="D276" s="201" t="s">
        <v>59</v>
      </c>
      <c r="E276" s="201" t="s">
        <v>399</v>
      </c>
    </row>
    <row r="277" spans="1:5" ht="22.5" customHeight="1">
      <c r="A277" s="201">
        <v>6</v>
      </c>
      <c r="B277" s="201" t="str">
        <f t="shared" si="19"/>
        <v>W.06</v>
      </c>
      <c r="C277" s="201" t="s">
        <v>419</v>
      </c>
      <c r="D277" s="10" t="s">
        <v>94</v>
      </c>
      <c r="E277" s="201" t="s">
        <v>400</v>
      </c>
    </row>
    <row r="278" spans="1:5" ht="15" customHeight="1">
      <c r="A278" s="201">
        <v>7</v>
      </c>
      <c r="B278" s="201" t="str">
        <f t="shared" si="19"/>
        <v>W.07</v>
      </c>
      <c r="C278" s="201" t="s">
        <v>419</v>
      </c>
      <c r="D278" s="201" t="s">
        <v>60</v>
      </c>
      <c r="E278" s="201" t="s">
        <v>399</v>
      </c>
    </row>
    <row r="279" spans="1:5" ht="15" customHeight="1">
      <c r="A279" s="201">
        <v>1</v>
      </c>
      <c r="B279" s="201" t="str">
        <f t="shared" si="19"/>
        <v>X.01</v>
      </c>
      <c r="C279" s="201" t="s">
        <v>434</v>
      </c>
      <c r="D279" s="10" t="s">
        <v>63</v>
      </c>
      <c r="E279" s="201" t="s">
        <v>399</v>
      </c>
    </row>
    <row r="280" spans="1:5" ht="15" customHeight="1">
      <c r="A280" s="201">
        <v>2</v>
      </c>
      <c r="B280" s="201" t="str">
        <f t="shared" si="19"/>
        <v>X.02</v>
      </c>
      <c r="C280" s="201" t="s">
        <v>434</v>
      </c>
      <c r="D280" s="201" t="s">
        <v>61</v>
      </c>
      <c r="E280" s="201" t="s">
        <v>399</v>
      </c>
    </row>
    <row r="281" spans="1:5" ht="15" customHeight="1">
      <c r="A281" s="201">
        <v>3</v>
      </c>
      <c r="B281" s="201" t="str">
        <f t="shared" si="19"/>
        <v>X.03</v>
      </c>
      <c r="C281" s="201" t="s">
        <v>434</v>
      </c>
      <c r="D281" s="200" t="s">
        <v>62</v>
      </c>
      <c r="E281" s="201" t="s">
        <v>399</v>
      </c>
    </row>
    <row r="282" spans="1:6" ht="15" customHeight="1">
      <c r="A282" s="203" t="s">
        <v>284</v>
      </c>
      <c r="B282" s="203"/>
      <c r="C282" s="203"/>
      <c r="D282" s="203"/>
      <c r="E282" s="203"/>
      <c r="F282" s="203"/>
    </row>
    <row r="283" spans="1:6" ht="15" customHeight="1">
      <c r="A283" s="202" t="s">
        <v>382</v>
      </c>
      <c r="B283" s="202"/>
      <c r="C283" s="202"/>
      <c r="D283" s="202"/>
      <c r="E283" s="202"/>
      <c r="F283" s="202"/>
    </row>
    <row r="284" ht="15" customHeight="1">
      <c r="A284" s="201" t="s">
        <v>285</v>
      </c>
    </row>
    <row r="285" ht="15" customHeight="1">
      <c r="A285" s="201" t="s">
        <v>286</v>
      </c>
    </row>
    <row r="286" ht="15" customHeight="1">
      <c r="A286" s="201" t="s">
        <v>287</v>
      </c>
    </row>
    <row r="287" ht="15" customHeight="1">
      <c r="A287" s="201" t="s">
        <v>288</v>
      </c>
    </row>
  </sheetData>
  <sheetProtection/>
  <conditionalFormatting sqref="A105:F112 E113:F118 D113:D116 A113:C118 A119:F136 A137:C137 E137:F137 A141:C141 E141:F141 A138:F140 A142:F155 E168 E183:E185 D174 D176 D186:E193 D194:D199 D205:D206 E194:E208 D208 D209:E210 D211:D213 D215 E211:E217 D218:E224 D234:D235 D226:D232 D247:E247 D237:D243 D246:D250 D252:D253 D245:E245 D273:E274 D281:E281 E275:E280 D268:D272 D163:E167 E225:E246 E248:E272 D254:E258 F156:F281 A156:C281">
    <cfRule type="expression" priority="480" dxfId="12" stopIfTrue="1">
      <formula>_XLL.EST.PAIR(ROW())</formula>
    </cfRule>
  </conditionalFormatting>
  <conditionalFormatting sqref="D117">
    <cfRule type="expression" priority="46" dxfId="12" stopIfTrue="1">
      <formula>_XLL.EST.PAIR(ROW())</formula>
    </cfRule>
  </conditionalFormatting>
  <conditionalFormatting sqref="D156">
    <cfRule type="expression" priority="45" dxfId="12" stopIfTrue="1">
      <formula>_XLL.EST.PAIR(ROW())</formula>
    </cfRule>
  </conditionalFormatting>
  <conditionalFormatting sqref="D158">
    <cfRule type="expression" priority="44" dxfId="12" stopIfTrue="1">
      <formula>_XLL.EST.PAIR(ROW())</formula>
    </cfRule>
  </conditionalFormatting>
  <conditionalFormatting sqref="D160">
    <cfRule type="expression" priority="43" dxfId="12" stopIfTrue="1">
      <formula>_XLL.EST.PAIR(ROW())</formula>
    </cfRule>
  </conditionalFormatting>
  <conditionalFormatting sqref="D162">
    <cfRule type="expression" priority="42" dxfId="12" stopIfTrue="1">
      <formula>_XLL.EST.PAIR(ROW())</formula>
    </cfRule>
  </conditionalFormatting>
  <conditionalFormatting sqref="E156">
    <cfRule type="expression" priority="40" dxfId="12" stopIfTrue="1">
      <formula>_XLL.EST.PAIR(ROW())</formula>
    </cfRule>
  </conditionalFormatting>
  <conditionalFormatting sqref="E157">
    <cfRule type="expression" priority="39" dxfId="12" stopIfTrue="1">
      <formula>_XLL.EST.PAIR(ROW())</formula>
    </cfRule>
  </conditionalFormatting>
  <conditionalFormatting sqref="E158">
    <cfRule type="expression" priority="38" dxfId="12" stopIfTrue="1">
      <formula>_XLL.EST.PAIR(ROW())</formula>
    </cfRule>
  </conditionalFormatting>
  <conditionalFormatting sqref="E162">
    <cfRule type="expression" priority="34" dxfId="12" stopIfTrue="1">
      <formula>_XLL.EST.PAIR(ROW())</formula>
    </cfRule>
  </conditionalFormatting>
  <conditionalFormatting sqref="E159">
    <cfRule type="expression" priority="37" dxfId="12" stopIfTrue="1">
      <formula>_XLL.EST.PAIR(ROW())</formula>
    </cfRule>
  </conditionalFormatting>
  <conditionalFormatting sqref="E160">
    <cfRule type="expression" priority="36" dxfId="12" stopIfTrue="1">
      <formula>_XLL.EST.PAIR(ROW())</formula>
    </cfRule>
  </conditionalFormatting>
  <conditionalFormatting sqref="E161">
    <cfRule type="expression" priority="35" dxfId="12" stopIfTrue="1">
      <formula>_XLL.EST.PAIR(ROW())</formula>
    </cfRule>
  </conditionalFormatting>
  <conditionalFormatting sqref="D169">
    <cfRule type="expression" priority="33" dxfId="12" stopIfTrue="1">
      <formula>_XLL.EST.PAIR(ROW())</formula>
    </cfRule>
  </conditionalFormatting>
  <conditionalFormatting sqref="D171">
    <cfRule type="expression" priority="32" dxfId="12" stopIfTrue="1">
      <formula>_XLL.EST.PAIR(ROW())</formula>
    </cfRule>
  </conditionalFormatting>
  <conditionalFormatting sqref="D173">
    <cfRule type="expression" priority="31" dxfId="12" stopIfTrue="1">
      <formula>_XLL.EST.PAIR(ROW())</formula>
    </cfRule>
  </conditionalFormatting>
  <conditionalFormatting sqref="D175">
    <cfRule type="expression" priority="30" dxfId="12" stopIfTrue="1">
      <formula>_XLL.EST.PAIR(ROW())</formula>
    </cfRule>
  </conditionalFormatting>
  <conditionalFormatting sqref="D177">
    <cfRule type="expression" priority="29" dxfId="12" stopIfTrue="1">
      <formula>_XLL.EST.PAIR(ROW())</formula>
    </cfRule>
  </conditionalFormatting>
  <conditionalFormatting sqref="D179">
    <cfRule type="expression" priority="28" dxfId="12" stopIfTrue="1">
      <formula>_XLL.EST.PAIR(ROW())</formula>
    </cfRule>
  </conditionalFormatting>
  <conditionalFormatting sqref="D181">
    <cfRule type="expression" priority="27" dxfId="12" stopIfTrue="1">
      <formula>_XLL.EST.PAIR(ROW())</formula>
    </cfRule>
  </conditionalFormatting>
  <conditionalFormatting sqref="D183">
    <cfRule type="expression" priority="26" dxfId="12" stopIfTrue="1">
      <formula>_XLL.EST.PAIR(ROW())</formula>
    </cfRule>
  </conditionalFormatting>
  <conditionalFormatting sqref="D185">
    <cfRule type="expression" priority="25" dxfId="12" stopIfTrue="1">
      <formula>_XLL.EST.PAIR(ROW())</formula>
    </cfRule>
  </conditionalFormatting>
  <conditionalFormatting sqref="E169">
    <cfRule type="expression" priority="24" dxfId="12" stopIfTrue="1">
      <formula>_XLL.EST.PAIR(ROW())</formula>
    </cfRule>
  </conditionalFormatting>
  <conditionalFormatting sqref="E170">
    <cfRule type="expression" priority="23" dxfId="12" stopIfTrue="1">
      <formula>_XLL.EST.PAIR(ROW())</formula>
    </cfRule>
  </conditionalFormatting>
  <conditionalFormatting sqref="E182">
    <cfRule type="expression" priority="11" dxfId="12" stopIfTrue="1">
      <formula>_XLL.EST.PAIR(ROW())</formula>
    </cfRule>
  </conditionalFormatting>
  <conditionalFormatting sqref="E171">
    <cfRule type="expression" priority="22" dxfId="12" stopIfTrue="1">
      <formula>_XLL.EST.PAIR(ROW())</formula>
    </cfRule>
  </conditionalFormatting>
  <conditionalFormatting sqref="E172">
    <cfRule type="expression" priority="21" dxfId="12" stopIfTrue="1">
      <formula>_XLL.EST.PAIR(ROW())</formula>
    </cfRule>
  </conditionalFormatting>
  <conditionalFormatting sqref="E173">
    <cfRule type="expression" priority="20" dxfId="12" stopIfTrue="1">
      <formula>_XLL.EST.PAIR(ROW())</formula>
    </cfRule>
  </conditionalFormatting>
  <conditionalFormatting sqref="E174">
    <cfRule type="expression" priority="19" dxfId="12" stopIfTrue="1">
      <formula>_XLL.EST.PAIR(ROW())</formula>
    </cfRule>
  </conditionalFormatting>
  <conditionalFormatting sqref="E175">
    <cfRule type="expression" priority="18" dxfId="12" stopIfTrue="1">
      <formula>_XLL.EST.PAIR(ROW())</formula>
    </cfRule>
  </conditionalFormatting>
  <conditionalFormatting sqref="E176">
    <cfRule type="expression" priority="17" dxfId="12" stopIfTrue="1">
      <formula>_XLL.EST.PAIR(ROW())</formula>
    </cfRule>
  </conditionalFormatting>
  <conditionalFormatting sqref="E177">
    <cfRule type="expression" priority="16" dxfId="12" stopIfTrue="1">
      <formula>_XLL.EST.PAIR(ROW())</formula>
    </cfRule>
  </conditionalFormatting>
  <conditionalFormatting sqref="E178">
    <cfRule type="expression" priority="15" dxfId="12" stopIfTrue="1">
      <formula>_XLL.EST.PAIR(ROW())</formula>
    </cfRule>
  </conditionalFormatting>
  <conditionalFormatting sqref="E179">
    <cfRule type="expression" priority="14" dxfId="12" stopIfTrue="1">
      <formula>_XLL.EST.PAIR(ROW())</formula>
    </cfRule>
  </conditionalFormatting>
  <conditionalFormatting sqref="E180">
    <cfRule type="expression" priority="13" dxfId="12" stopIfTrue="1">
      <formula>_XLL.EST.PAIR(ROW())</formula>
    </cfRule>
  </conditionalFormatting>
  <conditionalFormatting sqref="E181">
    <cfRule type="expression" priority="12" dxfId="12" stopIfTrue="1">
      <formula>_XLL.EST.PAIR(ROW())</formula>
    </cfRule>
  </conditionalFormatting>
  <conditionalFormatting sqref="D236">
    <cfRule type="expression" priority="9" dxfId="12" stopIfTrue="1">
      <formula>_XLL.EST.PAIR(ROW())</formula>
    </cfRule>
  </conditionalFormatting>
  <conditionalFormatting sqref="D259">
    <cfRule type="expression" priority="8" dxfId="12" stopIfTrue="1">
      <formula>_XLL.EST.PAIR(ROW())</formula>
    </cfRule>
  </conditionalFormatting>
  <conditionalFormatting sqref="D261">
    <cfRule type="expression" priority="7" dxfId="12" stopIfTrue="1">
      <formula>_XLL.EST.PAIR(ROW())</formula>
    </cfRule>
  </conditionalFormatting>
  <conditionalFormatting sqref="D263">
    <cfRule type="expression" priority="6" dxfId="12" stopIfTrue="1">
      <formula>_XLL.EST.PAIR(ROW())</formula>
    </cfRule>
  </conditionalFormatting>
  <conditionalFormatting sqref="D265">
    <cfRule type="expression" priority="5" dxfId="12" stopIfTrue="1">
      <formula>_XLL.EST.PAIR(ROW())</formula>
    </cfRule>
  </conditionalFormatting>
  <conditionalFormatting sqref="D267">
    <cfRule type="expression" priority="4" dxfId="12" stopIfTrue="1">
      <formula>_XLL.EST.PAIR(ROW())</formula>
    </cfRule>
  </conditionalFormatting>
  <conditionalFormatting sqref="D275">
    <cfRule type="expression" priority="3" dxfId="12" stopIfTrue="1">
      <formula>_XLL.EST.PAIR(ROW())</formula>
    </cfRule>
  </conditionalFormatting>
  <conditionalFormatting sqref="D277">
    <cfRule type="expression" priority="2" dxfId="12" stopIfTrue="1">
      <formula>_XLL.EST.PAIR(ROW())</formula>
    </cfRule>
  </conditionalFormatting>
  <conditionalFormatting sqref="D279">
    <cfRule type="expression" priority="1" dxfId="12" stopIfTrue="1">
      <formula>_XLL.EST.PAIR(ROW())</formula>
    </cfRule>
  </conditionalFormatting>
  <dataValidations count="6">
    <dataValidation type="list" allowBlank="1" showInputMessage="1" showErrorMessage="1" sqref="D43:D66">
      <formula1>ZoneSaisie</formula1>
    </dataValidation>
    <dataValidation type="list" allowBlank="1" showInputMessage="1" showErrorMessage="1" sqref="B43:B66">
      <formula1>OFFSET(RéfN2,,,,1)</formula1>
    </dataValidation>
    <dataValidation type="list" allowBlank="1" showInputMessage="1" showErrorMessage="1" sqref="H74 H284">
      <formula1>OFFSET(RépSimpleInv,,1,,1)</formula1>
    </dataValidation>
    <dataValidation type="list" allowBlank="1" showInputMessage="1" showErrorMessage="1" sqref="B32:B35 B27:B30">
      <formula1>OFFSET(RéfN1,,,,1)</formula1>
    </dataValidation>
    <dataValidation type="list" allowBlank="1" showInputMessage="1" showErrorMessage="1" sqref="E105:E281">
      <formula1>OFFSET(RéfNot,,,,1)</formula1>
    </dataValidation>
    <dataValidation type="list" allowBlank="1" showInputMessage="1" showErrorMessage="1" sqref="C105:C281">
      <formula1>OFFSET(RéfN3,,,,1)</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Feuil12"/>
  <dimension ref="A1:J178"/>
  <sheetViews>
    <sheetView zoomScalePageLayoutView="0" workbookViewId="0" topLeftCell="A115">
      <selection activeCell="AK26" sqref="AK26"/>
    </sheetView>
  </sheetViews>
  <sheetFormatPr defaultColWidth="11.83203125" defaultRowHeight="15" customHeight="1"/>
  <cols>
    <col min="1" max="1" width="10.66015625" style="218" bestFit="1" customWidth="1"/>
    <col min="2" max="2" width="13.16015625" style="218" bestFit="1" customWidth="1"/>
    <col min="3" max="3" width="8.83203125" style="218" bestFit="1" customWidth="1"/>
    <col min="4" max="4" width="10.66015625" style="218" bestFit="1" customWidth="1"/>
    <col min="5" max="5" width="14.66015625" style="0" bestFit="1" customWidth="1"/>
    <col min="6" max="6" width="13" style="218" customWidth="1"/>
    <col min="7" max="7" width="4.83203125" style="254" bestFit="1" customWidth="1"/>
    <col min="8" max="8" width="4.5" style="218" bestFit="1" customWidth="1"/>
    <col min="9" max="9" width="14.66015625" style="0" bestFit="1" customWidth="1"/>
  </cols>
  <sheetData>
    <row r="1" spans="1:9" ht="15" customHeight="1">
      <c r="A1" s="217" t="s">
        <v>397</v>
      </c>
      <c r="B1" s="217" t="s">
        <v>402</v>
      </c>
      <c r="C1" s="217" t="s">
        <v>403</v>
      </c>
      <c r="D1" s="217" t="s">
        <v>401</v>
      </c>
      <c r="E1" s="206" t="s">
        <v>398</v>
      </c>
      <c r="F1" s="217" t="s">
        <v>396</v>
      </c>
      <c r="G1" s="253" t="s">
        <v>392</v>
      </c>
      <c r="H1" s="217" t="s">
        <v>411</v>
      </c>
      <c r="I1" s="206" t="s">
        <v>442</v>
      </c>
    </row>
    <row r="2" spans="1:9" ht="15" customHeight="1">
      <c r="A2" s="218" t="str">
        <f aca="true" ca="1" t="shared" si="0" ref="A2:A65">INDEX(OFFSET(RéfN4,,,,1),ROW()-ROW($A$1))</f>
        <v>A.01</v>
      </c>
      <c r="B2" s="218" t="str">
        <f aca="true" t="shared" si="1" ref="B2:B33">VLOOKUP(A2,RéfN4,2,FALSE)</f>
        <v>A</v>
      </c>
      <c r="C2" s="218">
        <f aca="true" t="shared" si="2" ref="C2:C33">IF(VLOOKUP(B2,RéfN3,2,FALSE)="","",VLOOKUP(B2,RéfN3,2,FALSE))</f>
      </c>
      <c r="D2" s="218">
        <f aca="true" t="shared" si="3" ref="D2:D65">IF(ISERROR(VLOOKUP(C2,RéfN2,2,FALSE)),0,VLOOKUP(C2,RéfN2,2,FALSE))</f>
        <v>0</v>
      </c>
      <c r="E2">
        <f aca="true" ca="1" t="shared" si="4" ref="E2:E33">IF(VLOOKUP($A2,INDIRECT(VLOOKUP($B2,RéfN3,4,FALSE)),3,FALSE)="","",VLOOKUP($A2,INDIRECT(VLOOKUP($B2,RéfN3,4,FALSE)),3,FALSE))</f>
      </c>
      <c r="F2" s="218" t="str">
        <f aca="true" t="shared" si="5" ref="F2:F33">VLOOKUP(A2,RéfN4,4,FALSE)</f>
        <v>RépSimpleInv</v>
      </c>
      <c r="G2" s="254">
        <f ca="1">IF(OR(ISERROR(VLOOKUP(E2,INDIRECT(F2),2,FALSE)),ISBLANK(VLOOKUP(E2,INDIRECT(F2),2,FALSE))),"",VLOOKUP(E2,INDIRECT(F2),2,FALSE))</f>
      </c>
      <c r="H2" s="217">
        <f ca="1">MAX(OFFSET(INDIRECT(F2),,1,,1))</f>
        <v>1</v>
      </c>
      <c r="I2">
        <f aca="true" ca="1" t="shared" si="6" ref="I2:I33">IF(VLOOKUP($A2,INDIRECT(VLOOKUP($B2,RéfN3,4,FALSE)),4,FALSE)="","",VLOOKUP($A2,INDIRECT(VLOOKUP($B2,RéfN3,4,FALSE)),4,FALSE))</f>
      </c>
    </row>
    <row r="3" spans="1:9" ht="15" customHeight="1">
      <c r="A3" s="218" t="str">
        <f ca="1" t="shared" si="0"/>
        <v>A.02</v>
      </c>
      <c r="B3" s="218" t="str">
        <f t="shared" si="1"/>
        <v>A</v>
      </c>
      <c r="C3" s="218">
        <f t="shared" si="2"/>
      </c>
      <c r="D3" s="218">
        <f t="shared" si="3"/>
        <v>0</v>
      </c>
      <c r="E3">
        <f ca="1" t="shared" si="4"/>
      </c>
      <c r="F3" s="218" t="str">
        <f t="shared" si="5"/>
        <v>RépSimpleInv</v>
      </c>
      <c r="G3" s="254">
        <f aca="true" ca="1" t="shared" si="7" ref="G3:G66">IF(OR(ISERROR(VLOOKUP(E3,INDIRECT(F3),2,FALSE)),ISBLANK(VLOOKUP(E3,INDIRECT(F3),2,FALSE))),"",VLOOKUP(E3,INDIRECT(F3),2,FALSE))</f>
      </c>
      <c r="H3" s="217">
        <f aca="true" ca="1" t="shared" si="8" ref="H3:H66">MAX(OFFSET(INDIRECT(F3),,1,,1))</f>
        <v>1</v>
      </c>
      <c r="I3">
        <f ca="1" t="shared" si="6"/>
      </c>
    </row>
    <row r="4" spans="1:9" ht="15" customHeight="1">
      <c r="A4" s="218" t="str">
        <f ca="1" t="shared" si="0"/>
        <v>A.03</v>
      </c>
      <c r="B4" s="218" t="str">
        <f t="shared" si="1"/>
        <v>A</v>
      </c>
      <c r="C4" s="218">
        <f t="shared" si="2"/>
      </c>
      <c r="D4" s="218">
        <f t="shared" si="3"/>
        <v>0</v>
      </c>
      <c r="E4">
        <f ca="1" t="shared" si="4"/>
      </c>
      <c r="F4" s="218" t="str">
        <f t="shared" si="5"/>
        <v>RépSimple</v>
      </c>
      <c r="G4" s="254">
        <f ca="1" t="shared" si="7"/>
      </c>
      <c r="H4" s="217">
        <f ca="1" t="shared" si="8"/>
        <v>1</v>
      </c>
      <c r="I4">
        <f ca="1" t="shared" si="6"/>
      </c>
    </row>
    <row r="5" spans="1:9" ht="15" customHeight="1">
      <c r="A5" s="218" t="str">
        <f ca="1" t="shared" si="0"/>
        <v>A.04</v>
      </c>
      <c r="B5" s="218" t="str">
        <f t="shared" si="1"/>
        <v>A</v>
      </c>
      <c r="C5" s="218">
        <f t="shared" si="2"/>
      </c>
      <c r="D5" s="218">
        <f t="shared" si="3"/>
        <v>0</v>
      </c>
      <c r="E5">
        <f ca="1" t="shared" si="4"/>
      </c>
      <c r="F5" s="218" t="str">
        <f t="shared" si="5"/>
        <v>RépSimpleInv</v>
      </c>
      <c r="G5" s="254">
        <f ca="1" t="shared" si="7"/>
      </c>
      <c r="H5" s="217">
        <f ca="1" t="shared" si="8"/>
        <v>1</v>
      </c>
      <c r="I5">
        <f ca="1" t="shared" si="6"/>
      </c>
    </row>
    <row r="6" spans="1:9" ht="15" customHeight="1">
      <c r="A6" s="218" t="str">
        <f ca="1" t="shared" si="0"/>
        <v>A.05</v>
      </c>
      <c r="B6" s="218" t="str">
        <f t="shared" si="1"/>
        <v>A</v>
      </c>
      <c r="C6" s="218">
        <f t="shared" si="2"/>
      </c>
      <c r="D6" s="218">
        <f t="shared" si="3"/>
        <v>0</v>
      </c>
      <c r="E6">
        <f ca="1" t="shared" si="4"/>
      </c>
      <c r="F6" s="218" t="str">
        <f t="shared" si="5"/>
        <v>RépSimpleInv</v>
      </c>
      <c r="G6" s="254">
        <f ca="1" t="shared" si="7"/>
      </c>
      <c r="H6" s="217">
        <f ca="1" t="shared" si="8"/>
        <v>1</v>
      </c>
      <c r="I6">
        <f ca="1" t="shared" si="6"/>
      </c>
    </row>
    <row r="7" spans="1:9" ht="15" customHeight="1">
      <c r="A7" s="218" t="str">
        <f ca="1" t="shared" si="0"/>
        <v>A.06</v>
      </c>
      <c r="B7" s="218" t="str">
        <f t="shared" si="1"/>
        <v>A</v>
      </c>
      <c r="C7" s="218">
        <f t="shared" si="2"/>
      </c>
      <c r="D7" s="218">
        <f t="shared" si="3"/>
        <v>0</v>
      </c>
      <c r="E7">
        <f ca="1" t="shared" si="4"/>
      </c>
      <c r="F7" s="218" t="str">
        <f t="shared" si="5"/>
        <v>RépSimpleInv</v>
      </c>
      <c r="G7" s="254">
        <f ca="1" t="shared" si="7"/>
      </c>
      <c r="H7" s="217">
        <f ca="1" t="shared" si="8"/>
        <v>1</v>
      </c>
      <c r="I7">
        <f ca="1" t="shared" si="6"/>
      </c>
    </row>
    <row r="8" spans="1:9" ht="15" customHeight="1">
      <c r="A8" s="218" t="str">
        <f ca="1" t="shared" si="0"/>
        <v>A.07</v>
      </c>
      <c r="B8" s="218" t="str">
        <f t="shared" si="1"/>
        <v>A</v>
      </c>
      <c r="C8" s="218">
        <f t="shared" si="2"/>
      </c>
      <c r="D8" s="218">
        <f t="shared" si="3"/>
        <v>0</v>
      </c>
      <c r="E8">
        <f ca="1" t="shared" si="4"/>
      </c>
      <c r="F8" s="218" t="str">
        <f t="shared" si="5"/>
        <v>RépSimpleInv</v>
      </c>
      <c r="G8" s="254">
        <f ca="1" t="shared" si="7"/>
      </c>
      <c r="H8" s="217">
        <f ca="1" t="shared" si="8"/>
        <v>1</v>
      </c>
      <c r="I8">
        <f ca="1" t="shared" si="6"/>
      </c>
    </row>
    <row r="9" spans="1:9" ht="15" customHeight="1">
      <c r="A9" s="218" t="str">
        <f ca="1" t="shared" si="0"/>
        <v>A.08</v>
      </c>
      <c r="B9" s="218" t="str">
        <f t="shared" si="1"/>
        <v>A</v>
      </c>
      <c r="C9" s="218">
        <f t="shared" si="2"/>
      </c>
      <c r="D9" s="218">
        <f t="shared" si="3"/>
        <v>0</v>
      </c>
      <c r="E9">
        <f ca="1" t="shared" si="4"/>
      </c>
      <c r="F9" s="218" t="str">
        <f t="shared" si="5"/>
        <v>RépSimpleInv</v>
      </c>
      <c r="G9" s="254">
        <f ca="1" t="shared" si="7"/>
      </c>
      <c r="H9" s="217">
        <f ca="1" t="shared" si="8"/>
        <v>1</v>
      </c>
      <c r="I9">
        <f ca="1" t="shared" si="6"/>
      </c>
    </row>
    <row r="10" spans="1:9" ht="15" customHeight="1">
      <c r="A10" s="218" t="str">
        <f ca="1" t="shared" si="0"/>
        <v>B.01</v>
      </c>
      <c r="B10" s="218" t="str">
        <f t="shared" si="1"/>
        <v>B</v>
      </c>
      <c r="C10" s="218">
        <f t="shared" si="2"/>
      </c>
      <c r="D10" s="218">
        <f t="shared" si="3"/>
        <v>0</v>
      </c>
      <c r="E10">
        <f ca="1" t="shared" si="4"/>
      </c>
      <c r="F10" s="218" t="str">
        <f t="shared" si="5"/>
        <v>RépSimpleInv</v>
      </c>
      <c r="G10" s="254">
        <f ca="1" t="shared" si="7"/>
      </c>
      <c r="H10" s="217">
        <f ca="1" t="shared" si="8"/>
        <v>1</v>
      </c>
      <c r="I10">
        <f ca="1" t="shared" si="6"/>
      </c>
    </row>
    <row r="11" spans="1:9" ht="15" customHeight="1">
      <c r="A11" s="218" t="str">
        <f ca="1" t="shared" si="0"/>
        <v>B.02</v>
      </c>
      <c r="B11" s="218" t="str">
        <f t="shared" si="1"/>
        <v>B</v>
      </c>
      <c r="C11" s="218">
        <f t="shared" si="2"/>
      </c>
      <c r="D11" s="218">
        <f t="shared" si="3"/>
        <v>0</v>
      </c>
      <c r="E11">
        <f ca="1" t="shared" si="4"/>
      </c>
      <c r="F11" s="218" t="str">
        <f t="shared" si="5"/>
        <v>RépSimple</v>
      </c>
      <c r="G11" s="254">
        <f ca="1" t="shared" si="7"/>
      </c>
      <c r="H11" s="217">
        <f ca="1" t="shared" si="8"/>
        <v>1</v>
      </c>
      <c r="I11">
        <f ca="1" t="shared" si="6"/>
      </c>
    </row>
    <row r="12" spans="1:9" ht="15" customHeight="1">
      <c r="A12" s="218" t="str">
        <f ca="1" t="shared" si="0"/>
        <v>B.03</v>
      </c>
      <c r="B12" s="218" t="str">
        <f t="shared" si="1"/>
        <v>B</v>
      </c>
      <c r="C12" s="218">
        <f t="shared" si="2"/>
      </c>
      <c r="D12" s="218">
        <f t="shared" si="3"/>
        <v>0</v>
      </c>
      <c r="E12">
        <f ca="1" t="shared" si="4"/>
      </c>
      <c r="F12" s="218" t="str">
        <f t="shared" si="5"/>
        <v>RépSimpleInv</v>
      </c>
      <c r="G12" s="254">
        <f ca="1" t="shared" si="7"/>
      </c>
      <c r="H12" s="217">
        <f ca="1" t="shared" si="8"/>
        <v>1</v>
      </c>
      <c r="I12">
        <f ca="1" t="shared" si="6"/>
      </c>
    </row>
    <row r="13" spans="1:9" ht="15" customHeight="1">
      <c r="A13" s="218" t="str">
        <f ca="1" t="shared" si="0"/>
        <v>B.04</v>
      </c>
      <c r="B13" s="218" t="str">
        <f t="shared" si="1"/>
        <v>B</v>
      </c>
      <c r="C13" s="218">
        <f t="shared" si="2"/>
      </c>
      <c r="D13" s="218">
        <f t="shared" si="3"/>
        <v>0</v>
      </c>
      <c r="E13">
        <f ca="1" t="shared" si="4"/>
      </c>
      <c r="F13" s="218" t="str">
        <f t="shared" si="5"/>
        <v>RépSimpleInv</v>
      </c>
      <c r="G13" s="254">
        <f ca="1" t="shared" si="7"/>
      </c>
      <c r="H13" s="217">
        <f ca="1" t="shared" si="8"/>
        <v>1</v>
      </c>
      <c r="I13">
        <f ca="1" t="shared" si="6"/>
      </c>
    </row>
    <row r="14" spans="1:9" ht="15" customHeight="1">
      <c r="A14" s="218" t="str">
        <f ca="1" t="shared" si="0"/>
        <v>B.05</v>
      </c>
      <c r="B14" s="218" t="str">
        <f t="shared" si="1"/>
        <v>B</v>
      </c>
      <c r="C14" s="218">
        <f t="shared" si="2"/>
      </c>
      <c r="D14" s="218">
        <f t="shared" si="3"/>
        <v>0</v>
      </c>
      <c r="E14">
        <f ca="1" t="shared" si="4"/>
      </c>
      <c r="F14" s="218" t="str">
        <f t="shared" si="5"/>
        <v>RépSimpleInv</v>
      </c>
      <c r="G14" s="254">
        <f ca="1" t="shared" si="7"/>
      </c>
      <c r="H14" s="217">
        <f ca="1" t="shared" si="8"/>
        <v>1</v>
      </c>
      <c r="I14">
        <f ca="1" t="shared" si="6"/>
      </c>
    </row>
    <row r="15" spans="1:9" ht="15" customHeight="1">
      <c r="A15" s="218" t="str">
        <f ca="1" t="shared" si="0"/>
        <v>B.06</v>
      </c>
      <c r="B15" s="218" t="str">
        <f t="shared" si="1"/>
        <v>B</v>
      </c>
      <c r="C15" s="218">
        <f t="shared" si="2"/>
      </c>
      <c r="D15" s="218">
        <f t="shared" si="3"/>
        <v>0</v>
      </c>
      <c r="E15">
        <f ca="1" t="shared" si="4"/>
      </c>
      <c r="F15" s="218" t="str">
        <f t="shared" si="5"/>
        <v>RépSimpleInv</v>
      </c>
      <c r="G15" s="254">
        <f ca="1" t="shared" si="7"/>
      </c>
      <c r="H15" s="217">
        <f ca="1" t="shared" si="8"/>
        <v>1</v>
      </c>
      <c r="I15">
        <f ca="1" t="shared" si="6"/>
      </c>
    </row>
    <row r="16" spans="1:10" ht="15" customHeight="1">
      <c r="A16" s="218" t="str">
        <f ca="1" t="shared" si="0"/>
        <v>C.01</v>
      </c>
      <c r="B16" s="218" t="str">
        <f t="shared" si="1"/>
        <v>C</v>
      </c>
      <c r="C16" s="218" t="str">
        <f>IF(VLOOKUP(B16,RéfN3,2,FALSE)="","",VLOOKUP(B16,RéfN3,2,FALSE))</f>
        <v>Axe 1</v>
      </c>
      <c r="D16" s="218">
        <f t="shared" si="3"/>
        <v>1</v>
      </c>
      <c r="E16">
        <f ca="1" t="shared" si="4"/>
      </c>
      <c r="F16" s="218" t="str">
        <f t="shared" si="5"/>
        <v>RépSimple</v>
      </c>
      <c r="G16" s="254">
        <f ca="1">IF(OR(ISERROR(VLOOKUP(E16,INDIRECT(F16),2,FALSE)),ISBLANK(VLOOKUP(E16,INDIRECT(F16),2,FALSE))),"",VLOOKUP(E16,INDIRECT(F16),2,FALSE))</f>
      </c>
      <c r="H16" s="217">
        <f ca="1" t="shared" si="8"/>
        <v>1</v>
      </c>
      <c r="I16">
        <f ca="1" t="shared" si="6"/>
      </c>
      <c r="J16" s="252">
        <f>G16</f>
      </c>
    </row>
    <row r="17" spans="1:10" ht="15" customHeight="1">
      <c r="A17" s="218" t="str">
        <f ca="1" t="shared" si="0"/>
        <v>C.02</v>
      </c>
      <c r="B17" s="218" t="str">
        <f t="shared" si="1"/>
        <v>C</v>
      </c>
      <c r="C17" s="218" t="str">
        <f t="shared" si="2"/>
        <v>Axe 1</v>
      </c>
      <c r="D17" s="218">
        <f t="shared" si="3"/>
        <v>1</v>
      </c>
      <c r="E17">
        <f ca="1" t="shared" si="4"/>
      </c>
      <c r="F17" s="218" t="str">
        <f t="shared" si="5"/>
        <v>RépSimple</v>
      </c>
      <c r="G17" s="254">
        <f ca="1" t="shared" si="7"/>
      </c>
      <c r="H17" s="217">
        <f ca="1" t="shared" si="8"/>
        <v>1</v>
      </c>
      <c r="I17">
        <f ca="1" t="shared" si="6"/>
      </c>
      <c r="J17" s="252">
        <f aca="true" t="shared" si="9" ref="J17:J80">G17</f>
      </c>
    </row>
    <row r="18" spans="1:10" ht="15" customHeight="1">
      <c r="A18" s="218" t="str">
        <f ca="1" t="shared" si="0"/>
        <v>C.03</v>
      </c>
      <c r="B18" s="218" t="str">
        <f t="shared" si="1"/>
        <v>C</v>
      </c>
      <c r="C18" s="218" t="str">
        <f t="shared" si="2"/>
        <v>Axe 1</v>
      </c>
      <c r="D18" s="218">
        <f t="shared" si="3"/>
        <v>1</v>
      </c>
      <c r="E18">
        <f ca="1" t="shared" si="4"/>
      </c>
      <c r="F18" s="218" t="str">
        <f t="shared" si="5"/>
        <v>RépSimple</v>
      </c>
      <c r="G18" s="254">
        <f ca="1" t="shared" si="7"/>
      </c>
      <c r="H18" s="217">
        <f ca="1" t="shared" si="8"/>
        <v>1</v>
      </c>
      <c r="I18">
        <f ca="1" t="shared" si="6"/>
      </c>
      <c r="J18" s="252">
        <f t="shared" si="9"/>
      </c>
    </row>
    <row r="19" spans="1:10" ht="15" customHeight="1">
      <c r="A19" s="218" t="str">
        <f ca="1" t="shared" si="0"/>
        <v>C.04</v>
      </c>
      <c r="B19" s="218" t="str">
        <f t="shared" si="1"/>
        <v>C</v>
      </c>
      <c r="C19" s="218" t="str">
        <f t="shared" si="2"/>
        <v>Axe 1</v>
      </c>
      <c r="D19" s="218">
        <f t="shared" si="3"/>
        <v>1</v>
      </c>
      <c r="E19">
        <f ca="1" t="shared" si="4"/>
      </c>
      <c r="F19" s="218" t="str">
        <f t="shared" si="5"/>
        <v>RépSimple</v>
      </c>
      <c r="G19" s="254">
        <f ca="1" t="shared" si="7"/>
      </c>
      <c r="H19" s="217">
        <f ca="1" t="shared" si="8"/>
        <v>1</v>
      </c>
      <c r="I19">
        <f ca="1" t="shared" si="6"/>
      </c>
      <c r="J19" s="252">
        <f t="shared" si="9"/>
      </c>
    </row>
    <row r="20" spans="1:10" ht="15" customHeight="1">
      <c r="A20" s="218" t="str">
        <f ca="1" t="shared" si="0"/>
        <v>C.05</v>
      </c>
      <c r="B20" s="218" t="str">
        <f t="shared" si="1"/>
        <v>C</v>
      </c>
      <c r="C20" s="218" t="str">
        <f t="shared" si="2"/>
        <v>Axe 1</v>
      </c>
      <c r="D20" s="218">
        <f t="shared" si="3"/>
        <v>1</v>
      </c>
      <c r="E20">
        <f ca="1" t="shared" si="4"/>
      </c>
      <c r="F20" s="218" t="str">
        <f t="shared" si="5"/>
        <v>RépSimple</v>
      </c>
      <c r="G20" s="254">
        <f ca="1" t="shared" si="7"/>
      </c>
      <c r="H20" s="217">
        <f ca="1" t="shared" si="8"/>
        <v>1</v>
      </c>
      <c r="I20">
        <f ca="1" t="shared" si="6"/>
      </c>
      <c r="J20" s="252">
        <f t="shared" si="9"/>
      </c>
    </row>
    <row r="21" spans="1:10" ht="15" customHeight="1">
      <c r="A21" s="218" t="str">
        <f ca="1" t="shared" si="0"/>
        <v>C.06</v>
      </c>
      <c r="B21" s="218" t="str">
        <f t="shared" si="1"/>
        <v>C</v>
      </c>
      <c r="C21" s="218" t="str">
        <f t="shared" si="2"/>
        <v>Axe 1</v>
      </c>
      <c r="D21" s="218">
        <f t="shared" si="3"/>
        <v>1</v>
      </c>
      <c r="E21">
        <f ca="1" t="shared" si="4"/>
      </c>
      <c r="F21" s="218" t="str">
        <f t="shared" si="5"/>
        <v>RépSimple</v>
      </c>
      <c r="G21" s="254">
        <f ca="1" t="shared" si="7"/>
      </c>
      <c r="H21" s="217">
        <f ca="1" t="shared" si="8"/>
        <v>1</v>
      </c>
      <c r="I21">
        <f ca="1" t="shared" si="6"/>
      </c>
      <c r="J21" s="252">
        <f t="shared" si="9"/>
      </c>
    </row>
    <row r="22" spans="1:10" ht="15" customHeight="1">
      <c r="A22" s="218" t="str">
        <f ca="1" t="shared" si="0"/>
        <v>C.07</v>
      </c>
      <c r="B22" s="218" t="str">
        <f t="shared" si="1"/>
        <v>C</v>
      </c>
      <c r="C22" s="218" t="str">
        <f t="shared" si="2"/>
        <v>Axe 1</v>
      </c>
      <c r="D22" s="218">
        <f t="shared" si="3"/>
        <v>1</v>
      </c>
      <c r="E22">
        <f ca="1" t="shared" si="4"/>
      </c>
      <c r="F22" s="218" t="str">
        <f t="shared" si="5"/>
        <v>RépSimple</v>
      </c>
      <c r="G22" s="254">
        <f ca="1" t="shared" si="7"/>
      </c>
      <c r="H22" s="217">
        <f ca="1" t="shared" si="8"/>
        <v>1</v>
      </c>
      <c r="I22">
        <f ca="1" t="shared" si="6"/>
      </c>
      <c r="J22" s="252">
        <f t="shared" si="9"/>
      </c>
    </row>
    <row r="23" spans="1:10" ht="15" customHeight="1">
      <c r="A23" s="218" t="str">
        <f ca="1" t="shared" si="0"/>
        <v>C.08</v>
      </c>
      <c r="B23" s="218" t="str">
        <f t="shared" si="1"/>
        <v>C</v>
      </c>
      <c r="C23" s="218" t="str">
        <f t="shared" si="2"/>
        <v>Axe 1</v>
      </c>
      <c r="D23" s="218">
        <f t="shared" si="3"/>
        <v>1</v>
      </c>
      <c r="E23">
        <f ca="1" t="shared" si="4"/>
      </c>
      <c r="F23" s="218" t="str">
        <f t="shared" si="5"/>
        <v>RépSimple</v>
      </c>
      <c r="G23" s="254">
        <f ca="1" t="shared" si="7"/>
      </c>
      <c r="H23" s="217">
        <f ca="1" t="shared" si="8"/>
        <v>1</v>
      </c>
      <c r="I23">
        <f ca="1" t="shared" si="6"/>
      </c>
      <c r="J23" s="252">
        <f t="shared" si="9"/>
      </c>
    </row>
    <row r="24" spans="1:10" ht="15" customHeight="1">
      <c r="A24" s="218" t="str">
        <f ca="1" t="shared" si="0"/>
        <v>C.09</v>
      </c>
      <c r="B24" s="218" t="str">
        <f t="shared" si="1"/>
        <v>C</v>
      </c>
      <c r="C24" s="218" t="str">
        <f t="shared" si="2"/>
        <v>Axe 1</v>
      </c>
      <c r="D24" s="218">
        <f t="shared" si="3"/>
        <v>1</v>
      </c>
      <c r="E24">
        <f ca="1" t="shared" si="4"/>
      </c>
      <c r="F24" s="218" t="str">
        <f t="shared" si="5"/>
        <v>RépSimple</v>
      </c>
      <c r="G24" s="254">
        <f ca="1" t="shared" si="7"/>
      </c>
      <c r="H24" s="217">
        <f ca="1" t="shared" si="8"/>
        <v>1</v>
      </c>
      <c r="I24">
        <f ca="1" t="shared" si="6"/>
      </c>
      <c r="J24" s="252">
        <f t="shared" si="9"/>
      </c>
    </row>
    <row r="25" spans="1:10" ht="15" customHeight="1">
      <c r="A25" s="218" t="str">
        <f ca="1" t="shared" si="0"/>
        <v>C.10</v>
      </c>
      <c r="B25" s="218" t="str">
        <f t="shared" si="1"/>
        <v>C</v>
      </c>
      <c r="C25" s="218" t="str">
        <f t="shared" si="2"/>
        <v>Axe 1</v>
      </c>
      <c r="D25" s="218">
        <f t="shared" si="3"/>
        <v>1</v>
      </c>
      <c r="E25">
        <f ca="1" t="shared" si="4"/>
      </c>
      <c r="F25" s="218" t="str">
        <f t="shared" si="5"/>
        <v>RépComplexe3</v>
      </c>
      <c r="G25" s="254">
        <f ca="1" t="shared" si="7"/>
      </c>
      <c r="H25" s="217">
        <f ca="1" t="shared" si="8"/>
        <v>1</v>
      </c>
      <c r="I25">
        <f ca="1" t="shared" si="6"/>
      </c>
      <c r="J25" s="252">
        <f t="shared" si="9"/>
      </c>
    </row>
    <row r="26" spans="1:10" ht="15" customHeight="1">
      <c r="A26" s="218" t="str">
        <f ca="1" t="shared" si="0"/>
        <v>C.11</v>
      </c>
      <c r="B26" s="218" t="str">
        <f t="shared" si="1"/>
        <v>C</v>
      </c>
      <c r="C26" s="218" t="str">
        <f t="shared" si="2"/>
        <v>Axe 1</v>
      </c>
      <c r="D26" s="218">
        <f t="shared" si="3"/>
        <v>1</v>
      </c>
      <c r="E26">
        <f ca="1" t="shared" si="4"/>
      </c>
      <c r="F26" s="218" t="str">
        <f t="shared" si="5"/>
        <v>RépSimple</v>
      </c>
      <c r="G26" s="254">
        <f ca="1" t="shared" si="7"/>
      </c>
      <c r="H26" s="217">
        <f ca="1" t="shared" si="8"/>
        <v>1</v>
      </c>
      <c r="I26">
        <f ca="1" t="shared" si="6"/>
      </c>
      <c r="J26" s="252">
        <f t="shared" si="9"/>
      </c>
    </row>
    <row r="27" spans="1:10" ht="15" customHeight="1">
      <c r="A27" s="218" t="str">
        <f ca="1" t="shared" si="0"/>
        <v>C.12</v>
      </c>
      <c r="B27" s="218" t="str">
        <f t="shared" si="1"/>
        <v>C</v>
      </c>
      <c r="C27" s="218" t="str">
        <f t="shared" si="2"/>
        <v>Axe 1</v>
      </c>
      <c r="D27" s="218">
        <f t="shared" si="3"/>
        <v>1</v>
      </c>
      <c r="E27">
        <f ca="1" t="shared" si="4"/>
      </c>
      <c r="F27" s="218" t="str">
        <f t="shared" si="5"/>
        <v>RépComplexe3</v>
      </c>
      <c r="G27" s="254">
        <f ca="1" t="shared" si="7"/>
      </c>
      <c r="H27" s="217">
        <f ca="1" t="shared" si="8"/>
        <v>1</v>
      </c>
      <c r="I27">
        <f ca="1" t="shared" si="6"/>
      </c>
      <c r="J27" s="252">
        <f t="shared" si="9"/>
      </c>
    </row>
    <row r="28" spans="1:10" ht="15" customHeight="1">
      <c r="A28" s="218" t="str">
        <f ca="1" t="shared" si="0"/>
        <v>D.01</v>
      </c>
      <c r="B28" s="218" t="str">
        <f t="shared" si="1"/>
        <v>D</v>
      </c>
      <c r="C28" s="218" t="str">
        <f t="shared" si="2"/>
        <v>Axe 1</v>
      </c>
      <c r="D28" s="218">
        <f t="shared" si="3"/>
        <v>1</v>
      </c>
      <c r="E28">
        <f ca="1" t="shared" si="4"/>
      </c>
      <c r="F28" s="218" t="str">
        <f t="shared" si="5"/>
        <v>RépSimple</v>
      </c>
      <c r="G28" s="254">
        <f ca="1" t="shared" si="7"/>
      </c>
      <c r="H28" s="217">
        <f ca="1" t="shared" si="8"/>
        <v>1</v>
      </c>
      <c r="I28">
        <f ca="1" t="shared" si="6"/>
      </c>
      <c r="J28" s="252">
        <f t="shared" si="9"/>
      </c>
    </row>
    <row r="29" spans="1:10" ht="15" customHeight="1">
      <c r="A29" s="218" t="str">
        <f ca="1" t="shared" si="0"/>
        <v>D.02</v>
      </c>
      <c r="B29" s="218" t="str">
        <f t="shared" si="1"/>
        <v>D</v>
      </c>
      <c r="C29" s="218" t="str">
        <f t="shared" si="2"/>
        <v>Axe 1</v>
      </c>
      <c r="D29" s="218">
        <f t="shared" si="3"/>
        <v>1</v>
      </c>
      <c r="E29">
        <f ca="1" t="shared" si="4"/>
      </c>
      <c r="F29" s="218" t="str">
        <f t="shared" si="5"/>
        <v>RépComplexe3</v>
      </c>
      <c r="G29" s="254">
        <f ca="1" t="shared" si="7"/>
      </c>
      <c r="H29" s="217">
        <f ca="1" t="shared" si="8"/>
        <v>1</v>
      </c>
      <c r="I29">
        <f ca="1" t="shared" si="6"/>
      </c>
      <c r="J29" s="252">
        <f t="shared" si="9"/>
      </c>
    </row>
    <row r="30" spans="1:10" ht="15" customHeight="1">
      <c r="A30" s="218" t="str">
        <f ca="1" t="shared" si="0"/>
        <v>D.03</v>
      </c>
      <c r="B30" s="218" t="str">
        <f t="shared" si="1"/>
        <v>D</v>
      </c>
      <c r="C30" s="218" t="str">
        <f t="shared" si="2"/>
        <v>Axe 1</v>
      </c>
      <c r="D30" s="218">
        <f t="shared" si="3"/>
        <v>1</v>
      </c>
      <c r="E30">
        <f ca="1" t="shared" si="4"/>
      </c>
      <c r="F30" s="218" t="str">
        <f t="shared" si="5"/>
        <v>RépSimple</v>
      </c>
      <c r="G30" s="254">
        <f ca="1" t="shared" si="7"/>
      </c>
      <c r="H30" s="217">
        <f ca="1" t="shared" si="8"/>
        <v>1</v>
      </c>
      <c r="I30">
        <f ca="1" t="shared" si="6"/>
      </c>
      <c r="J30" s="252">
        <f t="shared" si="9"/>
      </c>
    </row>
    <row r="31" spans="1:10" ht="15" customHeight="1">
      <c r="A31" s="218" t="str">
        <f ca="1" t="shared" si="0"/>
        <v>D.04</v>
      </c>
      <c r="B31" s="218" t="str">
        <f t="shared" si="1"/>
        <v>D</v>
      </c>
      <c r="C31" s="218" t="str">
        <f t="shared" si="2"/>
        <v>Axe 1</v>
      </c>
      <c r="D31" s="218">
        <f t="shared" si="3"/>
        <v>1</v>
      </c>
      <c r="E31">
        <f ca="1" t="shared" si="4"/>
      </c>
      <c r="F31" s="218" t="str">
        <f t="shared" si="5"/>
        <v>RépComplexe3</v>
      </c>
      <c r="G31" s="254">
        <f ca="1" t="shared" si="7"/>
      </c>
      <c r="H31" s="217">
        <f ca="1" t="shared" si="8"/>
        <v>1</v>
      </c>
      <c r="I31">
        <f ca="1" t="shared" si="6"/>
      </c>
      <c r="J31" s="252">
        <f t="shared" si="9"/>
      </c>
    </row>
    <row r="32" spans="1:10" ht="15" customHeight="1">
      <c r="A32" s="218" t="str">
        <f ca="1" t="shared" si="0"/>
        <v>D.05</v>
      </c>
      <c r="B32" s="218" t="str">
        <f t="shared" si="1"/>
        <v>D</v>
      </c>
      <c r="C32" s="218" t="str">
        <f t="shared" si="2"/>
        <v>Axe 1</v>
      </c>
      <c r="D32" s="218">
        <f t="shared" si="3"/>
        <v>1</v>
      </c>
      <c r="E32">
        <f ca="1" t="shared" si="4"/>
      </c>
      <c r="F32" s="218" t="str">
        <f t="shared" si="5"/>
        <v>RépComplexe3</v>
      </c>
      <c r="G32" s="254">
        <f ca="1" t="shared" si="7"/>
      </c>
      <c r="H32" s="217">
        <f ca="1" t="shared" si="8"/>
        <v>1</v>
      </c>
      <c r="I32">
        <f ca="1" t="shared" si="6"/>
      </c>
      <c r="J32" s="252">
        <f t="shared" si="9"/>
      </c>
    </row>
    <row r="33" spans="1:10" ht="15" customHeight="1">
      <c r="A33" s="218" t="str">
        <f ca="1" t="shared" si="0"/>
        <v>D.06</v>
      </c>
      <c r="B33" s="218" t="str">
        <f t="shared" si="1"/>
        <v>D</v>
      </c>
      <c r="C33" s="218" t="str">
        <f t="shared" si="2"/>
        <v>Axe 1</v>
      </c>
      <c r="D33" s="218">
        <f t="shared" si="3"/>
        <v>1</v>
      </c>
      <c r="E33">
        <f ca="1" t="shared" si="4"/>
      </c>
      <c r="F33" s="218" t="str">
        <f t="shared" si="5"/>
        <v>RépSimple</v>
      </c>
      <c r="G33" s="254">
        <f ca="1" t="shared" si="7"/>
      </c>
      <c r="H33" s="217">
        <f ca="1" t="shared" si="8"/>
        <v>1</v>
      </c>
      <c r="I33">
        <f ca="1" t="shared" si="6"/>
      </c>
      <c r="J33" s="252">
        <f t="shared" si="9"/>
      </c>
    </row>
    <row r="34" spans="1:10" ht="15" customHeight="1">
      <c r="A34" s="218" t="str">
        <f ca="1" t="shared" si="0"/>
        <v>D.07</v>
      </c>
      <c r="B34" s="218" t="str">
        <f aca="true" t="shared" si="10" ref="B34:B65">VLOOKUP(A34,RéfN4,2,FALSE)</f>
        <v>D</v>
      </c>
      <c r="C34" s="218" t="str">
        <f aca="true" t="shared" si="11" ref="C34:C65">IF(VLOOKUP(B34,RéfN3,2,FALSE)="","",VLOOKUP(B34,RéfN3,2,FALSE))</f>
        <v>Axe 1</v>
      </c>
      <c r="D34" s="218">
        <f t="shared" si="3"/>
        <v>1</v>
      </c>
      <c r="E34">
        <f aca="true" ca="1" t="shared" si="12" ref="E34:E65">IF(VLOOKUP($A34,INDIRECT(VLOOKUP($B34,RéfN3,4,FALSE)),3,FALSE)="","",VLOOKUP($A34,INDIRECT(VLOOKUP($B34,RéfN3,4,FALSE)),3,FALSE))</f>
      </c>
      <c r="F34" s="218" t="str">
        <f aca="true" t="shared" si="13" ref="F34:F65">VLOOKUP(A34,RéfN4,4,FALSE)</f>
        <v>RépComplexe3</v>
      </c>
      <c r="G34" s="254">
        <f ca="1" t="shared" si="7"/>
      </c>
      <c r="H34" s="217">
        <f ca="1" t="shared" si="8"/>
        <v>1</v>
      </c>
      <c r="I34">
        <f aca="true" ca="1" t="shared" si="14" ref="I34:I65">IF(VLOOKUP($A34,INDIRECT(VLOOKUP($B34,RéfN3,4,FALSE)),4,FALSE)="","",VLOOKUP($A34,INDIRECT(VLOOKUP($B34,RéfN3,4,FALSE)),4,FALSE))</f>
      </c>
      <c r="J34" s="252">
        <f t="shared" si="9"/>
      </c>
    </row>
    <row r="35" spans="1:10" ht="15" customHeight="1">
      <c r="A35" s="218" t="str">
        <f ca="1" t="shared" si="0"/>
        <v>D.08</v>
      </c>
      <c r="B35" s="218" t="str">
        <f t="shared" si="10"/>
        <v>D</v>
      </c>
      <c r="C35" s="218" t="str">
        <f t="shared" si="11"/>
        <v>Axe 1</v>
      </c>
      <c r="D35" s="218">
        <f t="shared" si="3"/>
        <v>1</v>
      </c>
      <c r="E35">
        <f ca="1" t="shared" si="12"/>
      </c>
      <c r="F35" s="218" t="str">
        <f t="shared" si="13"/>
        <v>RépSimple</v>
      </c>
      <c r="G35" s="254">
        <f ca="1" t="shared" si="7"/>
      </c>
      <c r="H35" s="217">
        <f ca="1" t="shared" si="8"/>
        <v>1</v>
      </c>
      <c r="I35">
        <f ca="1" t="shared" si="14"/>
      </c>
      <c r="J35" s="252">
        <f t="shared" si="9"/>
      </c>
    </row>
    <row r="36" spans="1:10" ht="15" customHeight="1">
      <c r="A36" s="218" t="str">
        <f ca="1" t="shared" si="0"/>
        <v>D.09</v>
      </c>
      <c r="B36" s="218" t="str">
        <f t="shared" si="10"/>
        <v>D</v>
      </c>
      <c r="C36" s="218" t="str">
        <f t="shared" si="11"/>
        <v>Axe 1</v>
      </c>
      <c r="D36" s="218">
        <f t="shared" si="3"/>
        <v>1</v>
      </c>
      <c r="E36">
        <f ca="1" t="shared" si="12"/>
      </c>
      <c r="F36" s="218" t="str">
        <f t="shared" si="13"/>
        <v>RépSimple</v>
      </c>
      <c r="G36" s="254">
        <f ca="1" t="shared" si="7"/>
      </c>
      <c r="H36" s="217">
        <f ca="1" t="shared" si="8"/>
        <v>1</v>
      </c>
      <c r="I36">
        <f ca="1" t="shared" si="14"/>
      </c>
      <c r="J36" s="252">
        <f t="shared" si="9"/>
      </c>
    </row>
    <row r="37" spans="1:10" ht="15" customHeight="1">
      <c r="A37" s="218" t="str">
        <f ca="1" t="shared" si="0"/>
        <v>D.10</v>
      </c>
      <c r="B37" s="218" t="str">
        <f t="shared" si="10"/>
        <v>D</v>
      </c>
      <c r="C37" s="218" t="str">
        <f t="shared" si="11"/>
        <v>Axe 1</v>
      </c>
      <c r="D37" s="218">
        <f t="shared" si="3"/>
        <v>1</v>
      </c>
      <c r="E37">
        <f ca="1" t="shared" si="12"/>
      </c>
      <c r="F37" s="218" t="str">
        <f t="shared" si="13"/>
        <v>RépComplexe3</v>
      </c>
      <c r="G37" s="254">
        <f ca="1" t="shared" si="7"/>
      </c>
      <c r="H37" s="217">
        <f ca="1" t="shared" si="8"/>
        <v>1</v>
      </c>
      <c r="I37">
        <f ca="1" t="shared" si="14"/>
      </c>
      <c r="J37" s="252">
        <f t="shared" si="9"/>
      </c>
    </row>
    <row r="38" spans="1:10" ht="15" customHeight="1">
      <c r="A38" s="218" t="str">
        <f ca="1" t="shared" si="0"/>
        <v>D.11</v>
      </c>
      <c r="B38" s="218" t="str">
        <f t="shared" si="10"/>
        <v>D</v>
      </c>
      <c r="C38" s="218" t="str">
        <f t="shared" si="11"/>
        <v>Axe 1</v>
      </c>
      <c r="D38" s="218">
        <f t="shared" si="3"/>
        <v>1</v>
      </c>
      <c r="E38">
        <f ca="1" t="shared" si="12"/>
      </c>
      <c r="F38" s="218" t="str">
        <f t="shared" si="13"/>
        <v>RépComplexe3</v>
      </c>
      <c r="G38" s="254">
        <f ca="1" t="shared" si="7"/>
      </c>
      <c r="H38" s="217">
        <f ca="1" t="shared" si="8"/>
        <v>1</v>
      </c>
      <c r="I38">
        <f ca="1" t="shared" si="14"/>
      </c>
      <c r="J38" s="252">
        <f t="shared" si="9"/>
      </c>
    </row>
    <row r="39" spans="1:10" ht="15" customHeight="1">
      <c r="A39" s="218" t="str">
        <f ca="1" t="shared" si="0"/>
        <v>E.01</v>
      </c>
      <c r="B39" s="218" t="str">
        <f t="shared" si="10"/>
        <v>E</v>
      </c>
      <c r="C39" s="218" t="str">
        <f t="shared" si="11"/>
        <v>Axe 1</v>
      </c>
      <c r="D39" s="218">
        <f t="shared" si="3"/>
        <v>1</v>
      </c>
      <c r="E39">
        <f ca="1" t="shared" si="12"/>
      </c>
      <c r="F39" s="218" t="str">
        <f t="shared" si="13"/>
        <v>RépComplexe3</v>
      </c>
      <c r="G39" s="254">
        <f ca="1" t="shared" si="7"/>
      </c>
      <c r="H39" s="217">
        <f ca="1" t="shared" si="8"/>
        <v>1</v>
      </c>
      <c r="I39">
        <f ca="1" t="shared" si="14"/>
      </c>
      <c r="J39" s="252">
        <f t="shared" si="9"/>
      </c>
    </row>
    <row r="40" spans="1:10" ht="15" customHeight="1">
      <c r="A40" s="218" t="str">
        <f ca="1" t="shared" si="0"/>
        <v>E.02</v>
      </c>
      <c r="B40" s="218" t="str">
        <f t="shared" si="10"/>
        <v>E</v>
      </c>
      <c r="C40" s="218" t="str">
        <f t="shared" si="11"/>
        <v>Axe 1</v>
      </c>
      <c r="D40" s="218">
        <f t="shared" si="3"/>
        <v>1</v>
      </c>
      <c r="E40">
        <f ca="1" t="shared" si="12"/>
      </c>
      <c r="F40" s="218" t="str">
        <f t="shared" si="13"/>
        <v>RépSimple</v>
      </c>
      <c r="G40" s="254">
        <f ca="1" t="shared" si="7"/>
      </c>
      <c r="H40" s="217">
        <f ca="1" t="shared" si="8"/>
        <v>1</v>
      </c>
      <c r="I40">
        <f ca="1" t="shared" si="14"/>
      </c>
      <c r="J40" s="252">
        <f t="shared" si="9"/>
      </c>
    </row>
    <row r="41" spans="1:10" ht="15" customHeight="1">
      <c r="A41" s="218" t="str">
        <f ca="1" t="shared" si="0"/>
        <v>E.03</v>
      </c>
      <c r="B41" s="218" t="str">
        <f t="shared" si="10"/>
        <v>E</v>
      </c>
      <c r="C41" s="218" t="str">
        <f t="shared" si="11"/>
        <v>Axe 1</v>
      </c>
      <c r="D41" s="218">
        <f t="shared" si="3"/>
        <v>1</v>
      </c>
      <c r="E41">
        <f ca="1" t="shared" si="12"/>
      </c>
      <c r="F41" s="218" t="str">
        <f t="shared" si="13"/>
        <v>RépComplexe3</v>
      </c>
      <c r="G41" s="254">
        <f ca="1" t="shared" si="7"/>
      </c>
      <c r="H41" s="217">
        <f ca="1" t="shared" si="8"/>
        <v>1</v>
      </c>
      <c r="I41">
        <f ca="1" t="shared" si="14"/>
      </c>
      <c r="J41" s="252">
        <f t="shared" si="9"/>
      </c>
    </row>
    <row r="42" spans="1:10" ht="15" customHeight="1">
      <c r="A42" s="218" t="str">
        <f ca="1" t="shared" si="0"/>
        <v>E.04</v>
      </c>
      <c r="B42" s="218" t="str">
        <f t="shared" si="10"/>
        <v>E</v>
      </c>
      <c r="C42" s="218" t="str">
        <f t="shared" si="11"/>
        <v>Axe 1</v>
      </c>
      <c r="D42" s="218">
        <f t="shared" si="3"/>
        <v>1</v>
      </c>
      <c r="E42">
        <f ca="1" t="shared" si="12"/>
      </c>
      <c r="F42" s="218" t="str">
        <f t="shared" si="13"/>
        <v>RépSimple</v>
      </c>
      <c r="G42" s="254">
        <f ca="1" t="shared" si="7"/>
      </c>
      <c r="H42" s="217">
        <f ca="1" t="shared" si="8"/>
        <v>1</v>
      </c>
      <c r="I42">
        <f ca="1" t="shared" si="14"/>
      </c>
      <c r="J42" s="252">
        <f t="shared" si="9"/>
      </c>
    </row>
    <row r="43" spans="1:10" ht="15" customHeight="1">
      <c r="A43" s="218" t="str">
        <f ca="1" t="shared" si="0"/>
        <v>E.05</v>
      </c>
      <c r="B43" s="218" t="str">
        <f t="shared" si="10"/>
        <v>E</v>
      </c>
      <c r="C43" s="218" t="str">
        <f t="shared" si="11"/>
        <v>Axe 1</v>
      </c>
      <c r="D43" s="218">
        <f t="shared" si="3"/>
        <v>1</v>
      </c>
      <c r="E43">
        <f ca="1" t="shared" si="12"/>
      </c>
      <c r="F43" s="218" t="str">
        <f t="shared" si="13"/>
        <v>RépComplexe3</v>
      </c>
      <c r="G43" s="254">
        <f ca="1" t="shared" si="7"/>
      </c>
      <c r="H43" s="217">
        <f ca="1" t="shared" si="8"/>
        <v>1</v>
      </c>
      <c r="I43">
        <f ca="1" t="shared" si="14"/>
      </c>
      <c r="J43" s="252">
        <f t="shared" si="9"/>
      </c>
    </row>
    <row r="44" spans="1:10" ht="15" customHeight="1">
      <c r="A44" s="218" t="str">
        <f ca="1" t="shared" si="0"/>
        <v>E.06</v>
      </c>
      <c r="B44" s="218" t="str">
        <f t="shared" si="10"/>
        <v>E</v>
      </c>
      <c r="C44" s="218" t="str">
        <f t="shared" si="11"/>
        <v>Axe 1</v>
      </c>
      <c r="D44" s="218">
        <f t="shared" si="3"/>
        <v>1</v>
      </c>
      <c r="E44">
        <f ca="1" t="shared" si="12"/>
      </c>
      <c r="F44" s="218" t="str">
        <f t="shared" si="13"/>
        <v>RépComplexe3</v>
      </c>
      <c r="G44" s="254">
        <f ca="1" t="shared" si="7"/>
      </c>
      <c r="H44" s="217">
        <f ca="1" t="shared" si="8"/>
        <v>1</v>
      </c>
      <c r="I44">
        <f ca="1" t="shared" si="14"/>
      </c>
      <c r="J44" s="252">
        <f t="shared" si="9"/>
      </c>
    </row>
    <row r="45" spans="1:10" ht="15" customHeight="1">
      <c r="A45" s="218" t="str">
        <f ca="1" t="shared" si="0"/>
        <v>E.07</v>
      </c>
      <c r="B45" s="218" t="str">
        <f t="shared" si="10"/>
        <v>E</v>
      </c>
      <c r="C45" s="218" t="str">
        <f t="shared" si="11"/>
        <v>Axe 1</v>
      </c>
      <c r="D45" s="218">
        <f t="shared" si="3"/>
        <v>1</v>
      </c>
      <c r="E45">
        <f ca="1" t="shared" si="12"/>
      </c>
      <c r="F45" s="218" t="str">
        <f t="shared" si="13"/>
        <v>RépComplexe3</v>
      </c>
      <c r="G45" s="254">
        <f ca="1" t="shared" si="7"/>
      </c>
      <c r="H45" s="217">
        <f ca="1" t="shared" si="8"/>
        <v>1</v>
      </c>
      <c r="I45">
        <f ca="1" t="shared" si="14"/>
      </c>
      <c r="J45" s="252">
        <f t="shared" si="9"/>
      </c>
    </row>
    <row r="46" spans="1:10" ht="15" customHeight="1">
      <c r="A46" s="218" t="str">
        <f ca="1" t="shared" si="0"/>
        <v>F.01</v>
      </c>
      <c r="B46" s="218" t="str">
        <f t="shared" si="10"/>
        <v>F</v>
      </c>
      <c r="C46" s="218" t="str">
        <f t="shared" si="11"/>
        <v>Axe 2</v>
      </c>
      <c r="D46" s="218">
        <f t="shared" si="3"/>
        <v>1</v>
      </c>
      <c r="E46">
        <f ca="1" t="shared" si="12"/>
      </c>
      <c r="F46" s="218" t="str">
        <f t="shared" si="13"/>
        <v>RépSimple</v>
      </c>
      <c r="G46" s="254">
        <f ca="1" t="shared" si="7"/>
      </c>
      <c r="H46" s="217">
        <f ca="1" t="shared" si="8"/>
        <v>1</v>
      </c>
      <c r="I46">
        <f ca="1" t="shared" si="14"/>
      </c>
      <c r="J46" s="252">
        <f t="shared" si="9"/>
      </c>
    </row>
    <row r="47" spans="1:10" ht="15" customHeight="1">
      <c r="A47" s="218" t="str">
        <f ca="1" t="shared" si="0"/>
        <v>F.02</v>
      </c>
      <c r="B47" s="218" t="str">
        <f t="shared" si="10"/>
        <v>F</v>
      </c>
      <c r="C47" s="218" t="str">
        <f t="shared" si="11"/>
        <v>Axe 2</v>
      </c>
      <c r="D47" s="218">
        <f t="shared" si="3"/>
        <v>1</v>
      </c>
      <c r="E47">
        <f ca="1" t="shared" si="12"/>
      </c>
      <c r="F47" s="218" t="str">
        <f t="shared" si="13"/>
        <v>RépSimple</v>
      </c>
      <c r="G47" s="254">
        <f ca="1" t="shared" si="7"/>
      </c>
      <c r="H47" s="217">
        <f ca="1" t="shared" si="8"/>
        <v>1</v>
      </c>
      <c r="I47">
        <f ca="1" t="shared" si="14"/>
      </c>
      <c r="J47" s="252">
        <f t="shared" si="9"/>
      </c>
    </row>
    <row r="48" spans="1:10" ht="15" customHeight="1">
      <c r="A48" s="218" t="str">
        <f ca="1" t="shared" si="0"/>
        <v>F.03</v>
      </c>
      <c r="B48" s="218" t="str">
        <f t="shared" si="10"/>
        <v>F</v>
      </c>
      <c r="C48" s="218" t="str">
        <f t="shared" si="11"/>
        <v>Axe 2</v>
      </c>
      <c r="D48" s="218">
        <f t="shared" si="3"/>
        <v>1</v>
      </c>
      <c r="E48">
        <f ca="1" t="shared" si="12"/>
      </c>
      <c r="F48" s="218" t="str">
        <f t="shared" si="13"/>
        <v>RépSimple</v>
      </c>
      <c r="G48" s="254">
        <f ca="1" t="shared" si="7"/>
      </c>
      <c r="H48" s="217">
        <f ca="1" t="shared" si="8"/>
        <v>1</v>
      </c>
      <c r="I48">
        <f ca="1" t="shared" si="14"/>
      </c>
      <c r="J48" s="252">
        <f t="shared" si="9"/>
      </c>
    </row>
    <row r="49" spans="1:10" ht="15" customHeight="1">
      <c r="A49" s="218" t="str">
        <f ca="1" t="shared" si="0"/>
        <v>F.04</v>
      </c>
      <c r="B49" s="218" t="str">
        <f t="shared" si="10"/>
        <v>F</v>
      </c>
      <c r="C49" s="218" t="str">
        <f t="shared" si="11"/>
        <v>Axe 2</v>
      </c>
      <c r="D49" s="218">
        <f t="shared" si="3"/>
        <v>1</v>
      </c>
      <c r="E49">
        <f ca="1" t="shared" si="12"/>
      </c>
      <c r="F49" s="218" t="str">
        <f t="shared" si="13"/>
        <v>RépSimple</v>
      </c>
      <c r="G49" s="254">
        <f ca="1" t="shared" si="7"/>
      </c>
      <c r="H49" s="217">
        <f ca="1" t="shared" si="8"/>
        <v>1</v>
      </c>
      <c r="I49">
        <f ca="1" t="shared" si="14"/>
      </c>
      <c r="J49" s="252">
        <f t="shared" si="9"/>
      </c>
    </row>
    <row r="50" spans="1:10" ht="15" customHeight="1">
      <c r="A50" s="218" t="str">
        <f ca="1" t="shared" si="0"/>
        <v>F.05</v>
      </c>
      <c r="B50" s="218" t="str">
        <f t="shared" si="10"/>
        <v>F</v>
      </c>
      <c r="C50" s="218" t="str">
        <f t="shared" si="11"/>
        <v>Axe 2</v>
      </c>
      <c r="D50" s="218">
        <f t="shared" si="3"/>
        <v>1</v>
      </c>
      <c r="E50">
        <f ca="1" t="shared" si="12"/>
      </c>
      <c r="F50" s="218" t="str">
        <f t="shared" si="13"/>
        <v>RépComplexe3</v>
      </c>
      <c r="G50" s="254">
        <f ca="1" t="shared" si="7"/>
      </c>
      <c r="H50" s="217">
        <f ca="1" t="shared" si="8"/>
        <v>1</v>
      </c>
      <c r="I50">
        <f ca="1" t="shared" si="14"/>
      </c>
      <c r="J50" s="252">
        <f t="shared" si="9"/>
      </c>
    </row>
    <row r="51" spans="1:10" ht="15" customHeight="1">
      <c r="A51" s="218" t="str">
        <f ca="1" t="shared" si="0"/>
        <v>F.06</v>
      </c>
      <c r="B51" s="218" t="str">
        <f t="shared" si="10"/>
        <v>F</v>
      </c>
      <c r="C51" s="218" t="str">
        <f t="shared" si="11"/>
        <v>Axe 2</v>
      </c>
      <c r="D51" s="218">
        <f t="shared" si="3"/>
        <v>1</v>
      </c>
      <c r="E51">
        <f ca="1" t="shared" si="12"/>
      </c>
      <c r="F51" s="218" t="str">
        <f t="shared" si="13"/>
        <v>RépSimple</v>
      </c>
      <c r="G51" s="254">
        <f ca="1" t="shared" si="7"/>
      </c>
      <c r="H51" s="217">
        <f ca="1" t="shared" si="8"/>
        <v>1</v>
      </c>
      <c r="I51">
        <f ca="1" t="shared" si="14"/>
      </c>
      <c r="J51" s="252">
        <f t="shared" si="9"/>
      </c>
    </row>
    <row r="52" spans="1:10" ht="15" customHeight="1">
      <c r="A52" s="218" t="str">
        <f ca="1" t="shared" si="0"/>
        <v>F.07</v>
      </c>
      <c r="B52" s="218" t="str">
        <f t="shared" si="10"/>
        <v>F</v>
      </c>
      <c r="C52" s="218" t="str">
        <f t="shared" si="11"/>
        <v>Axe 2</v>
      </c>
      <c r="D52" s="218">
        <f t="shared" si="3"/>
        <v>1</v>
      </c>
      <c r="E52">
        <f ca="1" t="shared" si="12"/>
      </c>
      <c r="F52" s="218" t="str">
        <f t="shared" si="13"/>
        <v>RépComplexe3</v>
      </c>
      <c r="G52" s="254">
        <f ca="1" t="shared" si="7"/>
      </c>
      <c r="H52" s="217">
        <f ca="1" t="shared" si="8"/>
        <v>1</v>
      </c>
      <c r="I52">
        <f ca="1" t="shared" si="14"/>
      </c>
      <c r="J52" s="252">
        <f t="shared" si="9"/>
      </c>
    </row>
    <row r="53" spans="1:10" ht="15" customHeight="1">
      <c r="A53" s="218" t="str">
        <f ca="1" t="shared" si="0"/>
        <v>G.01</v>
      </c>
      <c r="B53" s="218" t="str">
        <f t="shared" si="10"/>
        <v>G</v>
      </c>
      <c r="C53" s="218" t="str">
        <f t="shared" si="11"/>
        <v>Axe 2</v>
      </c>
      <c r="D53" s="218">
        <f t="shared" si="3"/>
        <v>1</v>
      </c>
      <c r="E53">
        <f ca="1" t="shared" si="12"/>
      </c>
      <c r="F53" s="218" t="str">
        <f t="shared" si="13"/>
        <v>RépSimple</v>
      </c>
      <c r="G53" s="254">
        <f ca="1" t="shared" si="7"/>
      </c>
      <c r="H53" s="217">
        <f ca="1" t="shared" si="8"/>
        <v>1</v>
      </c>
      <c r="I53">
        <f ca="1" t="shared" si="14"/>
      </c>
      <c r="J53" s="252">
        <f t="shared" si="9"/>
      </c>
    </row>
    <row r="54" spans="1:10" ht="15" customHeight="1">
      <c r="A54" s="218" t="str">
        <f ca="1" t="shared" si="0"/>
        <v>G.02</v>
      </c>
      <c r="B54" s="218" t="str">
        <f t="shared" si="10"/>
        <v>G</v>
      </c>
      <c r="C54" s="218" t="str">
        <f t="shared" si="11"/>
        <v>Axe 2</v>
      </c>
      <c r="D54" s="218">
        <f t="shared" si="3"/>
        <v>1</v>
      </c>
      <c r="E54">
        <f ca="1" t="shared" si="12"/>
      </c>
      <c r="F54" s="218" t="str">
        <f t="shared" si="13"/>
        <v>RépSimple</v>
      </c>
      <c r="G54" s="254">
        <f ca="1" t="shared" si="7"/>
      </c>
      <c r="H54" s="217">
        <f ca="1" t="shared" si="8"/>
        <v>1</v>
      </c>
      <c r="I54">
        <f ca="1" t="shared" si="14"/>
      </c>
      <c r="J54" s="252">
        <f t="shared" si="9"/>
      </c>
    </row>
    <row r="55" spans="1:10" ht="15" customHeight="1">
      <c r="A55" s="218" t="str">
        <f ca="1" t="shared" si="0"/>
        <v>G.03</v>
      </c>
      <c r="B55" s="218" t="str">
        <f t="shared" si="10"/>
        <v>G</v>
      </c>
      <c r="C55" s="218" t="str">
        <f t="shared" si="11"/>
        <v>Axe 2</v>
      </c>
      <c r="D55" s="218">
        <f t="shared" si="3"/>
        <v>1</v>
      </c>
      <c r="E55">
        <f ca="1" t="shared" si="12"/>
      </c>
      <c r="F55" s="218" t="str">
        <f t="shared" si="13"/>
        <v>RépSimple</v>
      </c>
      <c r="G55" s="254">
        <f ca="1" t="shared" si="7"/>
      </c>
      <c r="H55" s="217">
        <f ca="1" t="shared" si="8"/>
        <v>1</v>
      </c>
      <c r="I55">
        <f ca="1" t="shared" si="14"/>
      </c>
      <c r="J55" s="252">
        <f t="shared" si="9"/>
      </c>
    </row>
    <row r="56" spans="1:10" ht="15" customHeight="1">
      <c r="A56" s="218" t="str">
        <f ca="1" t="shared" si="0"/>
        <v>G.04</v>
      </c>
      <c r="B56" s="218" t="str">
        <f t="shared" si="10"/>
        <v>G</v>
      </c>
      <c r="C56" s="218" t="str">
        <f t="shared" si="11"/>
        <v>Axe 2</v>
      </c>
      <c r="D56" s="218">
        <f t="shared" si="3"/>
        <v>1</v>
      </c>
      <c r="E56">
        <f ca="1" t="shared" si="12"/>
      </c>
      <c r="F56" s="218" t="str">
        <f t="shared" si="13"/>
        <v>RépSimple</v>
      </c>
      <c r="G56" s="254">
        <f ca="1" t="shared" si="7"/>
      </c>
      <c r="H56" s="217">
        <f ca="1" t="shared" si="8"/>
        <v>1</v>
      </c>
      <c r="I56">
        <f ca="1" t="shared" si="14"/>
      </c>
      <c r="J56" s="252">
        <f t="shared" si="9"/>
      </c>
    </row>
    <row r="57" spans="1:10" ht="15" customHeight="1">
      <c r="A57" s="218" t="str">
        <f ca="1" t="shared" si="0"/>
        <v>G.05</v>
      </c>
      <c r="B57" s="218" t="str">
        <f t="shared" si="10"/>
        <v>G</v>
      </c>
      <c r="C57" s="218" t="str">
        <f t="shared" si="11"/>
        <v>Axe 2</v>
      </c>
      <c r="D57" s="218">
        <f t="shared" si="3"/>
        <v>1</v>
      </c>
      <c r="E57">
        <f ca="1" t="shared" si="12"/>
      </c>
      <c r="F57" s="218" t="str">
        <f t="shared" si="13"/>
        <v>RépComplexe3</v>
      </c>
      <c r="G57" s="254">
        <f ca="1" t="shared" si="7"/>
      </c>
      <c r="H57" s="217">
        <f ca="1" t="shared" si="8"/>
        <v>1</v>
      </c>
      <c r="I57">
        <f ca="1" t="shared" si="14"/>
      </c>
      <c r="J57" s="252">
        <f t="shared" si="9"/>
      </c>
    </row>
    <row r="58" spans="1:10" ht="15" customHeight="1">
      <c r="A58" s="218" t="str">
        <f ca="1" t="shared" si="0"/>
        <v>G.06</v>
      </c>
      <c r="B58" s="218" t="str">
        <f t="shared" si="10"/>
        <v>G</v>
      </c>
      <c r="C58" s="218" t="str">
        <f t="shared" si="11"/>
        <v>Axe 2</v>
      </c>
      <c r="D58" s="218">
        <f t="shared" si="3"/>
        <v>1</v>
      </c>
      <c r="E58">
        <f ca="1" t="shared" si="12"/>
      </c>
      <c r="F58" s="218" t="str">
        <f t="shared" si="13"/>
        <v>RépComplexe3</v>
      </c>
      <c r="G58" s="254">
        <f ca="1" t="shared" si="7"/>
      </c>
      <c r="H58" s="217">
        <f ca="1" t="shared" si="8"/>
        <v>1</v>
      </c>
      <c r="I58">
        <f ca="1" t="shared" si="14"/>
      </c>
      <c r="J58" s="252">
        <f t="shared" si="9"/>
      </c>
    </row>
    <row r="59" spans="1:10" ht="15" customHeight="1">
      <c r="A59" s="218" t="str">
        <f ca="1" t="shared" si="0"/>
        <v>G.07</v>
      </c>
      <c r="B59" s="218" t="str">
        <f t="shared" si="10"/>
        <v>G</v>
      </c>
      <c r="C59" s="218" t="str">
        <f t="shared" si="11"/>
        <v>Axe 2</v>
      </c>
      <c r="D59" s="218">
        <f t="shared" si="3"/>
        <v>1</v>
      </c>
      <c r="E59">
        <f ca="1" t="shared" si="12"/>
      </c>
      <c r="F59" s="218" t="str">
        <f t="shared" si="13"/>
        <v>RépComplexe3</v>
      </c>
      <c r="G59" s="254">
        <f ca="1" t="shared" si="7"/>
      </c>
      <c r="H59" s="217">
        <f ca="1" t="shared" si="8"/>
        <v>1</v>
      </c>
      <c r="I59">
        <f ca="1" t="shared" si="14"/>
      </c>
      <c r="J59" s="252">
        <f t="shared" si="9"/>
      </c>
    </row>
    <row r="60" spans="1:10" ht="15" customHeight="1">
      <c r="A60" s="218" t="str">
        <f ca="1" t="shared" si="0"/>
        <v>H.01</v>
      </c>
      <c r="B60" s="218" t="str">
        <f t="shared" si="10"/>
        <v>H</v>
      </c>
      <c r="C60" s="218" t="str">
        <f t="shared" si="11"/>
        <v>Axe 2</v>
      </c>
      <c r="D60" s="218">
        <f t="shared" si="3"/>
        <v>1</v>
      </c>
      <c r="E60">
        <f ca="1" t="shared" si="12"/>
      </c>
      <c r="F60" s="218" t="str">
        <f t="shared" si="13"/>
        <v>RépSimple</v>
      </c>
      <c r="G60" s="254">
        <f ca="1" t="shared" si="7"/>
      </c>
      <c r="H60" s="217">
        <f ca="1" t="shared" si="8"/>
        <v>1</v>
      </c>
      <c r="I60">
        <f ca="1" t="shared" si="14"/>
      </c>
      <c r="J60" s="252">
        <f t="shared" si="9"/>
      </c>
    </row>
    <row r="61" spans="1:10" ht="15" customHeight="1">
      <c r="A61" s="218" t="str">
        <f ca="1" t="shared" si="0"/>
        <v>H.02</v>
      </c>
      <c r="B61" s="218" t="str">
        <f t="shared" si="10"/>
        <v>H</v>
      </c>
      <c r="C61" s="218" t="str">
        <f t="shared" si="11"/>
        <v>Axe 2</v>
      </c>
      <c r="D61" s="218">
        <f t="shared" si="3"/>
        <v>1</v>
      </c>
      <c r="E61">
        <f ca="1" t="shared" si="12"/>
      </c>
      <c r="F61" s="218" t="str">
        <f t="shared" si="13"/>
        <v>RépSimple</v>
      </c>
      <c r="G61" s="254">
        <f ca="1" t="shared" si="7"/>
      </c>
      <c r="H61" s="217">
        <f ca="1" t="shared" si="8"/>
        <v>1</v>
      </c>
      <c r="I61">
        <f ca="1" t="shared" si="14"/>
      </c>
      <c r="J61" s="252">
        <f t="shared" si="9"/>
      </c>
    </row>
    <row r="62" spans="1:10" ht="15" customHeight="1">
      <c r="A62" s="218" t="str">
        <f ca="1" t="shared" si="0"/>
        <v>H.03</v>
      </c>
      <c r="B62" s="218" t="str">
        <f t="shared" si="10"/>
        <v>H</v>
      </c>
      <c r="C62" s="218" t="str">
        <f t="shared" si="11"/>
        <v>Axe 2</v>
      </c>
      <c r="D62" s="218">
        <f t="shared" si="3"/>
        <v>1</v>
      </c>
      <c r="E62">
        <f ca="1" t="shared" si="12"/>
      </c>
      <c r="F62" s="218" t="str">
        <f t="shared" si="13"/>
        <v>RépSimple</v>
      </c>
      <c r="G62" s="254">
        <f ca="1" t="shared" si="7"/>
      </c>
      <c r="H62" s="217">
        <f ca="1" t="shared" si="8"/>
        <v>1</v>
      </c>
      <c r="I62">
        <f ca="1" t="shared" si="14"/>
      </c>
      <c r="J62" s="252">
        <f t="shared" si="9"/>
      </c>
    </row>
    <row r="63" spans="1:10" ht="15" customHeight="1">
      <c r="A63" s="218" t="str">
        <f ca="1" t="shared" si="0"/>
        <v>H.04</v>
      </c>
      <c r="B63" s="218" t="str">
        <f t="shared" si="10"/>
        <v>H</v>
      </c>
      <c r="C63" s="218" t="str">
        <f t="shared" si="11"/>
        <v>Axe 2</v>
      </c>
      <c r="D63" s="218">
        <f t="shared" si="3"/>
        <v>1</v>
      </c>
      <c r="E63">
        <f ca="1" t="shared" si="12"/>
      </c>
      <c r="F63" s="218" t="str">
        <f t="shared" si="13"/>
        <v>RépComplexe3</v>
      </c>
      <c r="G63" s="254">
        <f ca="1" t="shared" si="7"/>
      </c>
      <c r="H63" s="217">
        <f ca="1" t="shared" si="8"/>
        <v>1</v>
      </c>
      <c r="I63">
        <f ca="1" t="shared" si="14"/>
      </c>
      <c r="J63" s="252">
        <f t="shared" si="9"/>
      </c>
    </row>
    <row r="64" spans="1:10" ht="15" customHeight="1">
      <c r="A64" s="218" t="str">
        <f ca="1" t="shared" si="0"/>
        <v>H.05</v>
      </c>
      <c r="B64" s="218" t="str">
        <f t="shared" si="10"/>
        <v>H</v>
      </c>
      <c r="C64" s="218" t="str">
        <f t="shared" si="11"/>
        <v>Axe 2</v>
      </c>
      <c r="D64" s="218">
        <f t="shared" si="3"/>
        <v>1</v>
      </c>
      <c r="E64">
        <f ca="1" t="shared" si="12"/>
      </c>
      <c r="F64" s="218" t="str">
        <f t="shared" si="13"/>
        <v>RépSimple</v>
      </c>
      <c r="G64" s="254">
        <f ca="1" t="shared" si="7"/>
      </c>
      <c r="H64" s="217">
        <f ca="1" t="shared" si="8"/>
        <v>1</v>
      </c>
      <c r="I64">
        <f ca="1" t="shared" si="14"/>
      </c>
      <c r="J64" s="252">
        <f t="shared" si="9"/>
      </c>
    </row>
    <row r="65" spans="1:10" ht="15" customHeight="1">
      <c r="A65" s="218" t="str">
        <f ca="1" t="shared" si="0"/>
        <v>H.06</v>
      </c>
      <c r="B65" s="218" t="str">
        <f t="shared" si="10"/>
        <v>H</v>
      </c>
      <c r="C65" s="218" t="str">
        <f t="shared" si="11"/>
        <v>Axe 2</v>
      </c>
      <c r="D65" s="218">
        <f t="shared" si="3"/>
        <v>1</v>
      </c>
      <c r="E65">
        <f ca="1" t="shared" si="12"/>
      </c>
      <c r="F65" s="218" t="str">
        <f t="shared" si="13"/>
        <v>RépSimple</v>
      </c>
      <c r="G65" s="254">
        <f ca="1" t="shared" si="7"/>
      </c>
      <c r="H65" s="217">
        <f ca="1" t="shared" si="8"/>
        <v>1</v>
      </c>
      <c r="I65">
        <f ca="1" t="shared" si="14"/>
      </c>
      <c r="J65" s="252">
        <f t="shared" si="9"/>
      </c>
    </row>
    <row r="66" spans="1:10" ht="15" customHeight="1">
      <c r="A66" s="218" t="str">
        <f aca="true" ca="1" t="shared" si="15" ref="A66:A129">INDEX(OFFSET(RéfN4,,,,1),ROW()-ROW($A$1))</f>
        <v>I.01</v>
      </c>
      <c r="B66" s="218" t="str">
        <f aca="true" t="shared" si="16" ref="B66:B97">VLOOKUP(A66,RéfN4,2,FALSE)</f>
        <v>I</v>
      </c>
      <c r="C66" s="218" t="str">
        <f aca="true" t="shared" si="17" ref="C66:C97">IF(VLOOKUP(B66,RéfN3,2,FALSE)="","",VLOOKUP(B66,RéfN3,2,FALSE))</f>
        <v>Axe 3</v>
      </c>
      <c r="D66" s="218">
        <f aca="true" t="shared" si="18" ref="D66:D129">IF(ISERROR(VLOOKUP(C66,RéfN2,2,FALSE)),0,VLOOKUP(C66,RéfN2,2,FALSE))</f>
        <v>2</v>
      </c>
      <c r="E66">
        <f aca="true" ca="1" t="shared" si="19" ref="E66:E97">IF(VLOOKUP($A66,INDIRECT(VLOOKUP($B66,RéfN3,4,FALSE)),3,FALSE)="","",VLOOKUP($A66,INDIRECT(VLOOKUP($B66,RéfN3,4,FALSE)),3,FALSE))</f>
      </c>
      <c r="F66" s="218" t="str">
        <f aca="true" t="shared" si="20" ref="F66:F97">VLOOKUP(A66,RéfN4,4,FALSE)</f>
        <v>RépSimple</v>
      </c>
      <c r="G66" s="254">
        <f ca="1" t="shared" si="7"/>
      </c>
      <c r="H66" s="217">
        <f ca="1" t="shared" si="8"/>
        <v>1</v>
      </c>
      <c r="I66">
        <f aca="true" ca="1" t="shared" si="21" ref="I66:I97">IF(VLOOKUP($A66,INDIRECT(VLOOKUP($B66,RéfN3,4,FALSE)),4,FALSE)="","",VLOOKUP($A66,INDIRECT(VLOOKUP($B66,RéfN3,4,FALSE)),4,FALSE))</f>
      </c>
      <c r="J66" s="252">
        <f t="shared" si="9"/>
      </c>
    </row>
    <row r="67" spans="1:10" ht="15" customHeight="1">
      <c r="A67" s="218" t="str">
        <f ca="1" t="shared" si="15"/>
        <v>I.02</v>
      </c>
      <c r="B67" s="218" t="str">
        <f t="shared" si="16"/>
        <v>I</v>
      </c>
      <c r="C67" s="218" t="str">
        <f t="shared" si="17"/>
        <v>Axe 3</v>
      </c>
      <c r="D67" s="218">
        <f t="shared" si="18"/>
        <v>2</v>
      </c>
      <c r="E67">
        <f ca="1" t="shared" si="19"/>
      </c>
      <c r="F67" s="218" t="str">
        <f t="shared" si="20"/>
        <v>RépSimple</v>
      </c>
      <c r="G67" s="254">
        <f aca="true" ca="1" t="shared" si="22" ref="G67:G130">IF(OR(ISERROR(VLOOKUP(E67,INDIRECT(F67),2,FALSE)),ISBLANK(VLOOKUP(E67,INDIRECT(F67),2,FALSE))),"",VLOOKUP(E67,INDIRECT(F67),2,FALSE))</f>
      </c>
      <c r="H67" s="217">
        <f aca="true" ca="1" t="shared" si="23" ref="H67:H130">MAX(OFFSET(INDIRECT(F67),,1,,1))</f>
        <v>1</v>
      </c>
      <c r="I67">
        <f ca="1" t="shared" si="21"/>
      </c>
      <c r="J67" s="252">
        <f t="shared" si="9"/>
      </c>
    </row>
    <row r="68" spans="1:10" ht="15" customHeight="1">
      <c r="A68" s="218" t="str">
        <f ca="1" t="shared" si="15"/>
        <v>I.03</v>
      </c>
      <c r="B68" s="218" t="str">
        <f t="shared" si="16"/>
        <v>I</v>
      </c>
      <c r="C68" s="218" t="str">
        <f t="shared" si="17"/>
        <v>Axe 3</v>
      </c>
      <c r="D68" s="218">
        <f t="shared" si="18"/>
        <v>2</v>
      </c>
      <c r="E68">
        <f ca="1" t="shared" si="19"/>
      </c>
      <c r="F68" s="218" t="str">
        <f t="shared" si="20"/>
        <v>RépSimple</v>
      </c>
      <c r="G68" s="254">
        <f ca="1" t="shared" si="22"/>
      </c>
      <c r="H68" s="217">
        <f ca="1" t="shared" si="23"/>
        <v>1</v>
      </c>
      <c r="I68">
        <f ca="1" t="shared" si="21"/>
      </c>
      <c r="J68" s="252">
        <f t="shared" si="9"/>
      </c>
    </row>
    <row r="69" spans="1:10" ht="15" customHeight="1">
      <c r="A69" s="218" t="str">
        <f ca="1" t="shared" si="15"/>
        <v>I.04</v>
      </c>
      <c r="B69" s="218" t="str">
        <f t="shared" si="16"/>
        <v>I</v>
      </c>
      <c r="C69" s="218" t="str">
        <f t="shared" si="17"/>
        <v>Axe 3</v>
      </c>
      <c r="D69" s="218">
        <f t="shared" si="18"/>
        <v>2</v>
      </c>
      <c r="E69">
        <f ca="1" t="shared" si="19"/>
      </c>
      <c r="F69" s="218" t="str">
        <f t="shared" si="20"/>
        <v>RépSimple</v>
      </c>
      <c r="G69" s="254">
        <f ca="1" t="shared" si="22"/>
      </c>
      <c r="H69" s="217">
        <f ca="1" t="shared" si="23"/>
        <v>1</v>
      </c>
      <c r="I69">
        <f ca="1" t="shared" si="21"/>
      </c>
      <c r="J69" s="252">
        <f t="shared" si="9"/>
      </c>
    </row>
    <row r="70" spans="1:10" ht="15" customHeight="1">
      <c r="A70" s="218" t="str">
        <f ca="1" t="shared" si="15"/>
        <v>I.05</v>
      </c>
      <c r="B70" s="218" t="str">
        <f t="shared" si="16"/>
        <v>I</v>
      </c>
      <c r="C70" s="218" t="str">
        <f t="shared" si="17"/>
        <v>Axe 3</v>
      </c>
      <c r="D70" s="218">
        <f t="shared" si="18"/>
        <v>2</v>
      </c>
      <c r="E70">
        <f ca="1" t="shared" si="19"/>
      </c>
      <c r="F70" s="218" t="str">
        <f t="shared" si="20"/>
        <v>RépSimple</v>
      </c>
      <c r="G70" s="254">
        <f ca="1" t="shared" si="22"/>
      </c>
      <c r="H70" s="217">
        <f ca="1" t="shared" si="23"/>
        <v>1</v>
      </c>
      <c r="I70">
        <f ca="1" t="shared" si="21"/>
      </c>
      <c r="J70" s="252">
        <f t="shared" si="9"/>
      </c>
    </row>
    <row r="71" spans="1:10" ht="15" customHeight="1">
      <c r="A71" s="218" t="str">
        <f ca="1" t="shared" si="15"/>
        <v>I.06</v>
      </c>
      <c r="B71" s="218" t="str">
        <f t="shared" si="16"/>
        <v>I</v>
      </c>
      <c r="C71" s="218" t="str">
        <f t="shared" si="17"/>
        <v>Axe 3</v>
      </c>
      <c r="D71" s="218">
        <f t="shared" si="18"/>
        <v>2</v>
      </c>
      <c r="E71">
        <f ca="1" t="shared" si="19"/>
      </c>
      <c r="F71" s="218" t="str">
        <f t="shared" si="20"/>
        <v>RépSimple</v>
      </c>
      <c r="G71" s="254">
        <f ca="1" t="shared" si="22"/>
      </c>
      <c r="H71" s="217">
        <f ca="1" t="shared" si="23"/>
        <v>1</v>
      </c>
      <c r="I71">
        <f ca="1" t="shared" si="21"/>
      </c>
      <c r="J71" s="252">
        <f t="shared" si="9"/>
      </c>
    </row>
    <row r="72" spans="1:10" ht="15" customHeight="1">
      <c r="A72" s="218" t="str">
        <f ca="1" t="shared" si="15"/>
        <v>I.07</v>
      </c>
      <c r="B72" s="218" t="str">
        <f t="shared" si="16"/>
        <v>I</v>
      </c>
      <c r="C72" s="218" t="str">
        <f t="shared" si="17"/>
        <v>Axe 3</v>
      </c>
      <c r="D72" s="218">
        <f t="shared" si="18"/>
        <v>2</v>
      </c>
      <c r="E72">
        <f ca="1" t="shared" si="19"/>
      </c>
      <c r="F72" s="218" t="str">
        <f t="shared" si="20"/>
        <v>RépSimple</v>
      </c>
      <c r="G72" s="254">
        <f ca="1" t="shared" si="22"/>
      </c>
      <c r="H72" s="217">
        <f ca="1" t="shared" si="23"/>
        <v>1</v>
      </c>
      <c r="I72">
        <f ca="1" t="shared" si="21"/>
      </c>
      <c r="J72" s="252">
        <f t="shared" si="9"/>
      </c>
    </row>
    <row r="73" spans="1:10" ht="15" customHeight="1">
      <c r="A73" s="218" t="str">
        <f ca="1" t="shared" si="15"/>
        <v>I.08</v>
      </c>
      <c r="B73" s="218" t="str">
        <f t="shared" si="16"/>
        <v>I</v>
      </c>
      <c r="C73" s="218" t="str">
        <f t="shared" si="17"/>
        <v>Axe 3</v>
      </c>
      <c r="D73" s="218">
        <f t="shared" si="18"/>
        <v>2</v>
      </c>
      <c r="E73">
        <f ca="1" t="shared" si="19"/>
      </c>
      <c r="F73" s="218" t="str">
        <f t="shared" si="20"/>
        <v>RépSimple</v>
      </c>
      <c r="G73" s="254">
        <f ca="1" t="shared" si="22"/>
      </c>
      <c r="H73" s="217">
        <f ca="1" t="shared" si="23"/>
        <v>1</v>
      </c>
      <c r="I73">
        <f ca="1" t="shared" si="21"/>
      </c>
      <c r="J73" s="252">
        <f t="shared" si="9"/>
      </c>
    </row>
    <row r="74" spans="1:10" ht="15" customHeight="1">
      <c r="A74" s="218" t="str">
        <f ca="1" t="shared" si="15"/>
        <v>I.09</v>
      </c>
      <c r="B74" s="218" t="str">
        <f t="shared" si="16"/>
        <v>I</v>
      </c>
      <c r="C74" s="218" t="str">
        <f t="shared" si="17"/>
        <v>Axe 3</v>
      </c>
      <c r="D74" s="218">
        <f t="shared" si="18"/>
        <v>2</v>
      </c>
      <c r="E74">
        <f ca="1" t="shared" si="19"/>
      </c>
      <c r="F74" s="218" t="str">
        <f t="shared" si="20"/>
        <v>RépSimple</v>
      </c>
      <c r="G74" s="254">
        <f ca="1" t="shared" si="22"/>
      </c>
      <c r="H74" s="217">
        <f ca="1" t="shared" si="23"/>
        <v>1</v>
      </c>
      <c r="I74">
        <f ca="1" t="shared" si="21"/>
      </c>
      <c r="J74" s="252">
        <f t="shared" si="9"/>
      </c>
    </row>
    <row r="75" spans="1:10" ht="15" customHeight="1">
      <c r="A75" s="218" t="str">
        <f ca="1" t="shared" si="15"/>
        <v>I.10</v>
      </c>
      <c r="B75" s="218" t="str">
        <f t="shared" si="16"/>
        <v>I</v>
      </c>
      <c r="C75" s="218" t="str">
        <f t="shared" si="17"/>
        <v>Axe 3</v>
      </c>
      <c r="D75" s="218">
        <f t="shared" si="18"/>
        <v>2</v>
      </c>
      <c r="E75">
        <f ca="1" t="shared" si="19"/>
      </c>
      <c r="F75" s="218" t="str">
        <f t="shared" si="20"/>
        <v>RépSimple</v>
      </c>
      <c r="G75" s="254">
        <f ca="1" t="shared" si="22"/>
      </c>
      <c r="H75" s="217">
        <f ca="1" t="shared" si="23"/>
        <v>1</v>
      </c>
      <c r="I75">
        <f ca="1" t="shared" si="21"/>
      </c>
      <c r="J75" s="252">
        <f t="shared" si="9"/>
      </c>
    </row>
    <row r="76" spans="1:10" ht="15" customHeight="1">
      <c r="A76" s="218" t="str">
        <f ca="1" t="shared" si="15"/>
        <v>I.11</v>
      </c>
      <c r="B76" s="218" t="str">
        <f t="shared" si="16"/>
        <v>I</v>
      </c>
      <c r="C76" s="218" t="str">
        <f t="shared" si="17"/>
        <v>Axe 3</v>
      </c>
      <c r="D76" s="218">
        <f t="shared" si="18"/>
        <v>2</v>
      </c>
      <c r="E76">
        <f ca="1" t="shared" si="19"/>
      </c>
      <c r="F76" s="218" t="str">
        <f t="shared" si="20"/>
        <v>RépComplexe3</v>
      </c>
      <c r="G76" s="254">
        <f ca="1" t="shared" si="22"/>
      </c>
      <c r="H76" s="217">
        <f ca="1" t="shared" si="23"/>
        <v>1</v>
      </c>
      <c r="I76">
        <f ca="1" t="shared" si="21"/>
      </c>
      <c r="J76" s="252">
        <f t="shared" si="9"/>
      </c>
    </row>
    <row r="77" spans="1:10" ht="15" customHeight="1">
      <c r="A77" s="218" t="str">
        <f ca="1" t="shared" si="15"/>
        <v>J.01</v>
      </c>
      <c r="B77" s="218" t="str">
        <f t="shared" si="16"/>
        <v>J</v>
      </c>
      <c r="C77" s="218" t="str">
        <f t="shared" si="17"/>
        <v>Axe 3</v>
      </c>
      <c r="D77" s="218">
        <f t="shared" si="18"/>
        <v>2</v>
      </c>
      <c r="E77">
        <f ca="1" t="shared" si="19"/>
      </c>
      <c r="F77" s="218" t="str">
        <f t="shared" si="20"/>
        <v>RépSimple</v>
      </c>
      <c r="G77" s="254">
        <f ca="1" t="shared" si="22"/>
      </c>
      <c r="H77" s="217">
        <f ca="1" t="shared" si="23"/>
        <v>1</v>
      </c>
      <c r="I77">
        <f ca="1" t="shared" si="21"/>
      </c>
      <c r="J77" s="252">
        <f t="shared" si="9"/>
      </c>
    </row>
    <row r="78" spans="1:10" ht="15" customHeight="1">
      <c r="A78" s="218" t="str">
        <f ca="1" t="shared" si="15"/>
        <v>J.02</v>
      </c>
      <c r="B78" s="218" t="str">
        <f t="shared" si="16"/>
        <v>J</v>
      </c>
      <c r="C78" s="218" t="str">
        <f t="shared" si="17"/>
        <v>Axe 3</v>
      </c>
      <c r="D78" s="218">
        <f t="shared" si="18"/>
        <v>2</v>
      </c>
      <c r="E78">
        <f ca="1" t="shared" si="19"/>
      </c>
      <c r="F78" s="218" t="str">
        <f t="shared" si="20"/>
        <v>RépSimple</v>
      </c>
      <c r="G78" s="254">
        <f ca="1" t="shared" si="22"/>
      </c>
      <c r="H78" s="217">
        <f ca="1" t="shared" si="23"/>
        <v>1</v>
      </c>
      <c r="I78">
        <f ca="1" t="shared" si="21"/>
      </c>
      <c r="J78" s="252">
        <f t="shared" si="9"/>
      </c>
    </row>
    <row r="79" spans="1:10" ht="15" customHeight="1">
      <c r="A79" s="218" t="str">
        <f ca="1" t="shared" si="15"/>
        <v>J.03</v>
      </c>
      <c r="B79" s="218" t="str">
        <f t="shared" si="16"/>
        <v>J</v>
      </c>
      <c r="C79" s="218" t="str">
        <f t="shared" si="17"/>
        <v>Axe 3</v>
      </c>
      <c r="D79" s="218">
        <f t="shared" si="18"/>
        <v>2</v>
      </c>
      <c r="E79">
        <f ca="1" t="shared" si="19"/>
      </c>
      <c r="F79" s="218" t="str">
        <f t="shared" si="20"/>
        <v>RépComplexe3</v>
      </c>
      <c r="G79" s="254">
        <f ca="1" t="shared" si="22"/>
      </c>
      <c r="H79" s="217">
        <f ca="1" t="shared" si="23"/>
        <v>1</v>
      </c>
      <c r="I79">
        <f ca="1" t="shared" si="21"/>
      </c>
      <c r="J79" s="252">
        <f t="shared" si="9"/>
      </c>
    </row>
    <row r="80" spans="1:10" ht="15" customHeight="1">
      <c r="A80" s="218" t="str">
        <f ca="1" t="shared" si="15"/>
        <v>J.04</v>
      </c>
      <c r="B80" s="218" t="str">
        <f t="shared" si="16"/>
        <v>J</v>
      </c>
      <c r="C80" s="218" t="str">
        <f t="shared" si="17"/>
        <v>Axe 3</v>
      </c>
      <c r="D80" s="218">
        <f t="shared" si="18"/>
        <v>2</v>
      </c>
      <c r="E80">
        <f ca="1" t="shared" si="19"/>
      </c>
      <c r="F80" s="218" t="str">
        <f t="shared" si="20"/>
        <v>RépComplexe3</v>
      </c>
      <c r="G80" s="254">
        <f ca="1" t="shared" si="22"/>
      </c>
      <c r="H80" s="217">
        <f ca="1" t="shared" si="23"/>
        <v>1</v>
      </c>
      <c r="I80">
        <f ca="1" t="shared" si="21"/>
      </c>
      <c r="J80" s="252">
        <f t="shared" si="9"/>
      </c>
    </row>
    <row r="81" spans="1:10" ht="15" customHeight="1">
      <c r="A81" s="218" t="str">
        <f ca="1" t="shared" si="15"/>
        <v>K.01</v>
      </c>
      <c r="B81" s="218" t="str">
        <f t="shared" si="16"/>
        <v>K</v>
      </c>
      <c r="C81" s="218" t="str">
        <f t="shared" si="17"/>
        <v>Axe 3</v>
      </c>
      <c r="D81" s="218">
        <f t="shared" si="18"/>
        <v>2</v>
      </c>
      <c r="E81">
        <f ca="1" t="shared" si="19"/>
      </c>
      <c r="F81" s="218" t="str">
        <f t="shared" si="20"/>
        <v>RépSimple</v>
      </c>
      <c r="G81" s="254">
        <f ca="1" t="shared" si="22"/>
      </c>
      <c r="H81" s="217">
        <f ca="1" t="shared" si="23"/>
        <v>1</v>
      </c>
      <c r="I81">
        <f ca="1" t="shared" si="21"/>
      </c>
      <c r="J81" s="252">
        <f aca="true" t="shared" si="24" ref="J81:J144">G81</f>
      </c>
    </row>
    <row r="82" spans="1:10" ht="15" customHeight="1">
      <c r="A82" s="218" t="str">
        <f ca="1" t="shared" si="15"/>
        <v>K.02</v>
      </c>
      <c r="B82" s="218" t="str">
        <f t="shared" si="16"/>
        <v>K</v>
      </c>
      <c r="C82" s="218" t="str">
        <f t="shared" si="17"/>
        <v>Axe 3</v>
      </c>
      <c r="D82" s="218">
        <f t="shared" si="18"/>
        <v>2</v>
      </c>
      <c r="E82">
        <f ca="1" t="shared" si="19"/>
      </c>
      <c r="F82" s="218" t="str">
        <f t="shared" si="20"/>
        <v>RépComplexe3</v>
      </c>
      <c r="G82" s="254">
        <f ca="1" t="shared" si="22"/>
      </c>
      <c r="H82" s="217">
        <f ca="1" t="shared" si="23"/>
        <v>1</v>
      </c>
      <c r="I82">
        <f ca="1" t="shared" si="21"/>
      </c>
      <c r="J82" s="252">
        <f t="shared" si="24"/>
      </c>
    </row>
    <row r="83" spans="1:10" ht="15" customHeight="1">
      <c r="A83" s="218" t="str">
        <f ca="1" t="shared" si="15"/>
        <v>K.03</v>
      </c>
      <c r="B83" s="218" t="str">
        <f t="shared" si="16"/>
        <v>K</v>
      </c>
      <c r="C83" s="218" t="str">
        <f t="shared" si="17"/>
        <v>Axe 3</v>
      </c>
      <c r="D83" s="218">
        <f t="shared" si="18"/>
        <v>2</v>
      </c>
      <c r="E83">
        <f ca="1" t="shared" si="19"/>
      </c>
      <c r="F83" s="218" t="str">
        <f t="shared" si="20"/>
        <v>RépSimple</v>
      </c>
      <c r="G83" s="254">
        <f ca="1" t="shared" si="22"/>
      </c>
      <c r="H83" s="217">
        <f ca="1" t="shared" si="23"/>
        <v>1</v>
      </c>
      <c r="I83">
        <f ca="1" t="shared" si="21"/>
      </c>
      <c r="J83" s="252">
        <f t="shared" si="24"/>
      </c>
    </row>
    <row r="84" spans="1:10" ht="15" customHeight="1">
      <c r="A84" s="218" t="str">
        <f ca="1" t="shared" si="15"/>
        <v>K.04</v>
      </c>
      <c r="B84" s="218" t="str">
        <f t="shared" si="16"/>
        <v>K</v>
      </c>
      <c r="C84" s="218" t="str">
        <f t="shared" si="17"/>
        <v>Axe 3</v>
      </c>
      <c r="D84" s="218">
        <f t="shared" si="18"/>
        <v>2</v>
      </c>
      <c r="E84">
        <f ca="1" t="shared" si="19"/>
      </c>
      <c r="F84" s="218" t="str">
        <f t="shared" si="20"/>
        <v>RépComplexe3</v>
      </c>
      <c r="G84" s="254">
        <f ca="1" t="shared" si="22"/>
      </c>
      <c r="H84" s="217">
        <f ca="1" t="shared" si="23"/>
        <v>1</v>
      </c>
      <c r="I84">
        <f ca="1" t="shared" si="21"/>
      </c>
      <c r="J84" s="252">
        <f t="shared" si="24"/>
      </c>
    </row>
    <row r="85" spans="1:10" ht="15" customHeight="1">
      <c r="A85" s="218" t="str">
        <f ca="1" t="shared" si="15"/>
        <v>L.01</v>
      </c>
      <c r="B85" s="218" t="str">
        <f t="shared" si="16"/>
        <v>L</v>
      </c>
      <c r="C85" s="218" t="str">
        <f t="shared" si="17"/>
        <v>Axe 4</v>
      </c>
      <c r="D85" s="218">
        <f t="shared" si="18"/>
        <v>2</v>
      </c>
      <c r="E85">
        <f ca="1" t="shared" si="19"/>
      </c>
      <c r="F85" s="218" t="str">
        <f t="shared" si="20"/>
        <v>RépComplexe3</v>
      </c>
      <c r="G85" s="254">
        <f ca="1" t="shared" si="22"/>
      </c>
      <c r="H85" s="217">
        <f ca="1" t="shared" si="23"/>
        <v>1</v>
      </c>
      <c r="I85">
        <f ca="1" t="shared" si="21"/>
      </c>
      <c r="J85" s="252">
        <f t="shared" si="24"/>
      </c>
    </row>
    <row r="86" spans="1:10" ht="15" customHeight="1">
      <c r="A86" s="218" t="str">
        <f ca="1" t="shared" si="15"/>
        <v>L.02</v>
      </c>
      <c r="B86" s="218" t="str">
        <f t="shared" si="16"/>
        <v>L</v>
      </c>
      <c r="C86" s="218" t="str">
        <f t="shared" si="17"/>
        <v>Axe 4</v>
      </c>
      <c r="D86" s="218">
        <f t="shared" si="18"/>
        <v>2</v>
      </c>
      <c r="E86">
        <f ca="1" t="shared" si="19"/>
      </c>
      <c r="F86" s="218" t="str">
        <f t="shared" si="20"/>
        <v>RépSimple</v>
      </c>
      <c r="G86" s="254">
        <f ca="1" t="shared" si="22"/>
      </c>
      <c r="H86" s="217">
        <f ca="1" t="shared" si="23"/>
        <v>1</v>
      </c>
      <c r="I86">
        <f ca="1" t="shared" si="21"/>
      </c>
      <c r="J86" s="252">
        <f t="shared" si="24"/>
      </c>
    </row>
    <row r="87" spans="1:10" ht="15" customHeight="1">
      <c r="A87" s="218" t="str">
        <f ca="1" t="shared" si="15"/>
        <v>L.03</v>
      </c>
      <c r="B87" s="218" t="str">
        <f t="shared" si="16"/>
        <v>L</v>
      </c>
      <c r="C87" s="218" t="str">
        <f t="shared" si="17"/>
        <v>Axe 4</v>
      </c>
      <c r="D87" s="218">
        <f t="shared" si="18"/>
        <v>2</v>
      </c>
      <c r="E87">
        <f ca="1" t="shared" si="19"/>
      </c>
      <c r="F87" s="218" t="str">
        <f t="shared" si="20"/>
        <v>RépSimple</v>
      </c>
      <c r="G87" s="254">
        <f ca="1" t="shared" si="22"/>
      </c>
      <c r="H87" s="217">
        <f ca="1" t="shared" si="23"/>
        <v>1</v>
      </c>
      <c r="I87">
        <f ca="1" t="shared" si="21"/>
      </c>
      <c r="J87" s="252">
        <f t="shared" si="24"/>
      </c>
    </row>
    <row r="88" spans="1:10" ht="15" customHeight="1">
      <c r="A88" s="218" t="str">
        <f ca="1" t="shared" si="15"/>
        <v>L.04</v>
      </c>
      <c r="B88" s="218" t="str">
        <f t="shared" si="16"/>
        <v>L</v>
      </c>
      <c r="C88" s="218" t="str">
        <f t="shared" si="17"/>
        <v>Axe 4</v>
      </c>
      <c r="D88" s="218">
        <f t="shared" si="18"/>
        <v>2</v>
      </c>
      <c r="E88">
        <f ca="1" t="shared" si="19"/>
      </c>
      <c r="F88" s="218" t="str">
        <f t="shared" si="20"/>
        <v>RépSimple</v>
      </c>
      <c r="G88" s="254">
        <f ca="1" t="shared" si="22"/>
      </c>
      <c r="H88" s="217">
        <f ca="1" t="shared" si="23"/>
        <v>1</v>
      </c>
      <c r="I88">
        <f ca="1" t="shared" si="21"/>
      </c>
      <c r="J88" s="252">
        <f t="shared" si="24"/>
      </c>
    </row>
    <row r="89" spans="1:10" ht="15" customHeight="1">
      <c r="A89" s="218" t="str">
        <f ca="1" t="shared" si="15"/>
        <v>L.05</v>
      </c>
      <c r="B89" s="218" t="str">
        <f t="shared" si="16"/>
        <v>L</v>
      </c>
      <c r="C89" s="218" t="str">
        <f t="shared" si="17"/>
        <v>Axe 4</v>
      </c>
      <c r="D89" s="218">
        <f t="shared" si="18"/>
        <v>2</v>
      </c>
      <c r="E89">
        <f ca="1" t="shared" si="19"/>
      </c>
      <c r="F89" s="218" t="str">
        <f t="shared" si="20"/>
        <v>RépSimple</v>
      </c>
      <c r="G89" s="254">
        <f ca="1" t="shared" si="22"/>
      </c>
      <c r="H89" s="217">
        <f ca="1" t="shared" si="23"/>
        <v>1</v>
      </c>
      <c r="I89">
        <f ca="1" t="shared" si="21"/>
      </c>
      <c r="J89" s="252">
        <f t="shared" si="24"/>
      </c>
    </row>
    <row r="90" spans="1:10" ht="15" customHeight="1">
      <c r="A90" s="218" t="str">
        <f ca="1" t="shared" si="15"/>
        <v>L.06</v>
      </c>
      <c r="B90" s="218" t="str">
        <f t="shared" si="16"/>
        <v>L</v>
      </c>
      <c r="C90" s="218" t="str">
        <f t="shared" si="17"/>
        <v>Axe 4</v>
      </c>
      <c r="D90" s="218">
        <f t="shared" si="18"/>
        <v>2</v>
      </c>
      <c r="E90">
        <f ca="1" t="shared" si="19"/>
      </c>
      <c r="F90" s="218" t="str">
        <f t="shared" si="20"/>
        <v>RépSimple</v>
      </c>
      <c r="G90" s="254">
        <f ca="1" t="shared" si="22"/>
      </c>
      <c r="H90" s="217">
        <f ca="1" t="shared" si="23"/>
        <v>1</v>
      </c>
      <c r="I90">
        <f ca="1" t="shared" si="21"/>
      </c>
      <c r="J90" s="252">
        <f t="shared" si="24"/>
      </c>
    </row>
    <row r="91" spans="1:10" ht="15" customHeight="1">
      <c r="A91" s="218" t="str">
        <f ca="1" t="shared" si="15"/>
        <v>L.07</v>
      </c>
      <c r="B91" s="218" t="str">
        <f t="shared" si="16"/>
        <v>L</v>
      </c>
      <c r="C91" s="218" t="str">
        <f t="shared" si="17"/>
        <v>Axe 4</v>
      </c>
      <c r="D91" s="218">
        <f t="shared" si="18"/>
        <v>2</v>
      </c>
      <c r="E91">
        <f ca="1" t="shared" si="19"/>
      </c>
      <c r="F91" s="218" t="str">
        <f t="shared" si="20"/>
        <v>RépSimple</v>
      </c>
      <c r="G91" s="254">
        <f ca="1" t="shared" si="22"/>
      </c>
      <c r="H91" s="217">
        <f ca="1" t="shared" si="23"/>
        <v>1</v>
      </c>
      <c r="I91">
        <f ca="1" t="shared" si="21"/>
      </c>
      <c r="J91" s="252">
        <f t="shared" si="24"/>
      </c>
    </row>
    <row r="92" spans="1:10" ht="15" customHeight="1">
      <c r="A92" s="218" t="str">
        <f ca="1" t="shared" si="15"/>
        <v>L.08</v>
      </c>
      <c r="B92" s="218" t="str">
        <f t="shared" si="16"/>
        <v>L</v>
      </c>
      <c r="C92" s="218" t="str">
        <f t="shared" si="17"/>
        <v>Axe 4</v>
      </c>
      <c r="D92" s="218">
        <f t="shared" si="18"/>
        <v>2</v>
      </c>
      <c r="E92">
        <f ca="1" t="shared" si="19"/>
      </c>
      <c r="F92" s="218" t="str">
        <f t="shared" si="20"/>
        <v>RépSimple</v>
      </c>
      <c r="G92" s="254">
        <f ca="1" t="shared" si="22"/>
      </c>
      <c r="H92" s="217">
        <f ca="1" t="shared" si="23"/>
        <v>1</v>
      </c>
      <c r="I92">
        <f ca="1" t="shared" si="21"/>
      </c>
      <c r="J92" s="252">
        <f t="shared" si="24"/>
      </c>
    </row>
    <row r="93" spans="1:10" ht="15" customHeight="1">
      <c r="A93" s="218" t="str">
        <f ca="1" t="shared" si="15"/>
        <v>L.09</v>
      </c>
      <c r="B93" s="218" t="str">
        <f t="shared" si="16"/>
        <v>L</v>
      </c>
      <c r="C93" s="218" t="str">
        <f t="shared" si="17"/>
        <v>Axe 4</v>
      </c>
      <c r="D93" s="218">
        <f t="shared" si="18"/>
        <v>2</v>
      </c>
      <c r="E93">
        <f ca="1" t="shared" si="19"/>
      </c>
      <c r="F93" s="218" t="str">
        <f t="shared" si="20"/>
        <v>RépSimple</v>
      </c>
      <c r="G93" s="254">
        <f ca="1" t="shared" si="22"/>
      </c>
      <c r="H93" s="217">
        <f ca="1" t="shared" si="23"/>
        <v>1</v>
      </c>
      <c r="I93">
        <f ca="1" t="shared" si="21"/>
      </c>
      <c r="J93" s="252">
        <f t="shared" si="24"/>
      </c>
    </row>
    <row r="94" spans="1:10" ht="15" customHeight="1">
      <c r="A94" s="218" t="str">
        <f ca="1" t="shared" si="15"/>
        <v>L.10</v>
      </c>
      <c r="B94" s="218" t="str">
        <f t="shared" si="16"/>
        <v>L</v>
      </c>
      <c r="C94" s="218" t="str">
        <f t="shared" si="17"/>
        <v>Axe 4</v>
      </c>
      <c r="D94" s="218">
        <f t="shared" si="18"/>
        <v>2</v>
      </c>
      <c r="E94">
        <f ca="1" t="shared" si="19"/>
      </c>
      <c r="F94" s="218" t="str">
        <f t="shared" si="20"/>
        <v>RépSimple</v>
      </c>
      <c r="G94" s="254">
        <f ca="1" t="shared" si="22"/>
      </c>
      <c r="H94" s="217">
        <f ca="1" t="shared" si="23"/>
        <v>1</v>
      </c>
      <c r="I94">
        <f ca="1" t="shared" si="21"/>
      </c>
      <c r="J94" s="252">
        <f t="shared" si="24"/>
      </c>
    </row>
    <row r="95" spans="1:10" ht="15" customHeight="1">
      <c r="A95" s="218" t="str">
        <f ca="1" t="shared" si="15"/>
        <v>L.11</v>
      </c>
      <c r="B95" s="218" t="str">
        <f t="shared" si="16"/>
        <v>L</v>
      </c>
      <c r="C95" s="218" t="str">
        <f t="shared" si="17"/>
        <v>Axe 4</v>
      </c>
      <c r="D95" s="218">
        <f t="shared" si="18"/>
        <v>2</v>
      </c>
      <c r="E95">
        <f ca="1" t="shared" si="19"/>
      </c>
      <c r="F95" s="218" t="str">
        <f t="shared" si="20"/>
        <v>RépSimpleInv</v>
      </c>
      <c r="G95" s="254">
        <f ca="1" t="shared" si="22"/>
      </c>
      <c r="H95" s="217">
        <f ca="1" t="shared" si="23"/>
        <v>1</v>
      </c>
      <c r="I95">
        <f ca="1" t="shared" si="21"/>
      </c>
      <c r="J95" s="252">
        <f t="shared" si="24"/>
      </c>
    </row>
    <row r="96" spans="1:10" ht="15" customHeight="1">
      <c r="A96" s="218" t="str">
        <f ca="1" t="shared" si="15"/>
        <v>M.01</v>
      </c>
      <c r="B96" s="218" t="str">
        <f t="shared" si="16"/>
        <v>M</v>
      </c>
      <c r="C96" s="218" t="str">
        <f t="shared" si="17"/>
        <v>Axe 5</v>
      </c>
      <c r="D96" s="218">
        <f t="shared" si="18"/>
        <v>2</v>
      </c>
      <c r="E96">
        <f ca="1" t="shared" si="19"/>
      </c>
      <c r="F96" s="218" t="str">
        <f t="shared" si="20"/>
        <v>RépComplexe3</v>
      </c>
      <c r="G96" s="254">
        <f ca="1" t="shared" si="22"/>
      </c>
      <c r="H96" s="217">
        <f ca="1" t="shared" si="23"/>
        <v>1</v>
      </c>
      <c r="I96">
        <f ca="1" t="shared" si="21"/>
      </c>
      <c r="J96" s="252">
        <f t="shared" si="24"/>
      </c>
    </row>
    <row r="97" spans="1:10" ht="15" customHeight="1">
      <c r="A97" s="218" t="str">
        <f ca="1" t="shared" si="15"/>
        <v>M.02</v>
      </c>
      <c r="B97" s="218" t="str">
        <f t="shared" si="16"/>
        <v>M</v>
      </c>
      <c r="C97" s="218" t="str">
        <f t="shared" si="17"/>
        <v>Axe 5</v>
      </c>
      <c r="D97" s="218">
        <f t="shared" si="18"/>
        <v>2</v>
      </c>
      <c r="E97">
        <f ca="1" t="shared" si="19"/>
      </c>
      <c r="F97" s="218" t="str">
        <f t="shared" si="20"/>
        <v>RépSimple</v>
      </c>
      <c r="G97" s="254">
        <f ca="1" t="shared" si="22"/>
      </c>
      <c r="H97" s="217">
        <f ca="1" t="shared" si="23"/>
        <v>1</v>
      </c>
      <c r="I97">
        <f ca="1" t="shared" si="21"/>
      </c>
      <c r="J97" s="252">
        <f t="shared" si="24"/>
      </c>
    </row>
    <row r="98" spans="1:10" ht="15" customHeight="1">
      <c r="A98" s="218" t="str">
        <f ca="1" t="shared" si="15"/>
        <v>M.03</v>
      </c>
      <c r="B98" s="218" t="str">
        <f aca="true" t="shared" si="25" ref="B98:B129">VLOOKUP(A98,RéfN4,2,FALSE)</f>
        <v>M</v>
      </c>
      <c r="C98" s="218" t="str">
        <f aca="true" t="shared" si="26" ref="C98:C129">IF(VLOOKUP(B98,RéfN3,2,FALSE)="","",VLOOKUP(B98,RéfN3,2,FALSE))</f>
        <v>Axe 5</v>
      </c>
      <c r="D98" s="218">
        <f t="shared" si="18"/>
        <v>2</v>
      </c>
      <c r="E98">
        <f aca="true" ca="1" t="shared" si="27" ref="E98:E129">IF(VLOOKUP($A98,INDIRECT(VLOOKUP($B98,RéfN3,4,FALSE)),3,FALSE)="","",VLOOKUP($A98,INDIRECT(VLOOKUP($B98,RéfN3,4,FALSE)),3,FALSE))</f>
      </c>
      <c r="F98" s="218" t="str">
        <f aca="true" t="shared" si="28" ref="F98:F129">VLOOKUP(A98,RéfN4,4,FALSE)</f>
        <v>RépSimple</v>
      </c>
      <c r="G98" s="254">
        <f ca="1" t="shared" si="22"/>
      </c>
      <c r="H98" s="217">
        <f ca="1" t="shared" si="23"/>
        <v>1</v>
      </c>
      <c r="I98">
        <f aca="true" ca="1" t="shared" si="29" ref="I98:I129">IF(VLOOKUP($A98,INDIRECT(VLOOKUP($B98,RéfN3,4,FALSE)),4,FALSE)="","",VLOOKUP($A98,INDIRECT(VLOOKUP($B98,RéfN3,4,FALSE)),4,FALSE))</f>
      </c>
      <c r="J98" s="252">
        <f t="shared" si="24"/>
      </c>
    </row>
    <row r="99" spans="1:10" ht="15" customHeight="1">
      <c r="A99" s="218" t="str">
        <f ca="1" t="shared" si="15"/>
        <v>M.04</v>
      </c>
      <c r="B99" s="218" t="str">
        <f t="shared" si="25"/>
        <v>M</v>
      </c>
      <c r="C99" s="218" t="str">
        <f t="shared" si="26"/>
        <v>Axe 5</v>
      </c>
      <c r="D99" s="218">
        <f t="shared" si="18"/>
        <v>2</v>
      </c>
      <c r="E99">
        <f ca="1" t="shared" si="27"/>
      </c>
      <c r="F99" s="218" t="str">
        <f t="shared" si="28"/>
        <v>RépSimple</v>
      </c>
      <c r="G99" s="254">
        <f ca="1" t="shared" si="22"/>
      </c>
      <c r="H99" s="217">
        <f ca="1" t="shared" si="23"/>
        <v>1</v>
      </c>
      <c r="I99">
        <f ca="1" t="shared" si="29"/>
      </c>
      <c r="J99" s="252">
        <f t="shared" si="24"/>
      </c>
    </row>
    <row r="100" spans="1:10" ht="15" customHeight="1">
      <c r="A100" s="218" t="str">
        <f ca="1" t="shared" si="15"/>
        <v>M.05</v>
      </c>
      <c r="B100" s="218" t="str">
        <f t="shared" si="25"/>
        <v>M</v>
      </c>
      <c r="C100" s="218" t="str">
        <f t="shared" si="26"/>
        <v>Axe 5</v>
      </c>
      <c r="D100" s="218">
        <f t="shared" si="18"/>
        <v>2</v>
      </c>
      <c r="E100">
        <f ca="1" t="shared" si="27"/>
      </c>
      <c r="F100" s="218" t="str">
        <f t="shared" si="28"/>
        <v>RépSimple</v>
      </c>
      <c r="G100" s="254">
        <f ca="1" t="shared" si="22"/>
      </c>
      <c r="H100" s="217">
        <f ca="1" t="shared" si="23"/>
        <v>1</v>
      </c>
      <c r="I100">
        <f ca="1" t="shared" si="29"/>
      </c>
      <c r="J100" s="252">
        <f t="shared" si="24"/>
      </c>
    </row>
    <row r="101" spans="1:10" ht="15" customHeight="1">
      <c r="A101" s="218" t="str">
        <f ca="1" t="shared" si="15"/>
        <v>M.06</v>
      </c>
      <c r="B101" s="218" t="str">
        <f t="shared" si="25"/>
        <v>M</v>
      </c>
      <c r="C101" s="218" t="str">
        <f t="shared" si="26"/>
        <v>Axe 5</v>
      </c>
      <c r="D101" s="218">
        <f t="shared" si="18"/>
        <v>2</v>
      </c>
      <c r="E101">
        <f ca="1" t="shared" si="27"/>
      </c>
      <c r="F101" s="218" t="str">
        <f t="shared" si="28"/>
        <v>RépComplexe3</v>
      </c>
      <c r="G101" s="254">
        <f ca="1" t="shared" si="22"/>
      </c>
      <c r="H101" s="217">
        <f ca="1" t="shared" si="23"/>
        <v>1</v>
      </c>
      <c r="I101">
        <f ca="1" t="shared" si="29"/>
      </c>
      <c r="J101" s="252">
        <f t="shared" si="24"/>
      </c>
    </row>
    <row r="102" spans="1:10" ht="15" customHeight="1">
      <c r="A102" s="218" t="str">
        <f ca="1" t="shared" si="15"/>
        <v>N.01</v>
      </c>
      <c r="B102" s="218" t="str">
        <f t="shared" si="25"/>
        <v>N</v>
      </c>
      <c r="C102" s="218" t="str">
        <f t="shared" si="26"/>
        <v>Axe 5</v>
      </c>
      <c r="D102" s="218">
        <f t="shared" si="18"/>
        <v>2</v>
      </c>
      <c r="E102">
        <f ca="1" t="shared" si="27"/>
      </c>
      <c r="F102" s="218" t="str">
        <f t="shared" si="28"/>
        <v>RépSimple</v>
      </c>
      <c r="G102" s="254">
        <f ca="1" t="shared" si="22"/>
      </c>
      <c r="H102" s="217">
        <f ca="1" t="shared" si="23"/>
        <v>1</v>
      </c>
      <c r="I102">
        <f ca="1" t="shared" si="29"/>
      </c>
      <c r="J102" s="252">
        <f t="shared" si="24"/>
      </c>
    </row>
    <row r="103" spans="1:10" ht="15" customHeight="1">
      <c r="A103" s="218" t="str">
        <f ca="1" t="shared" si="15"/>
        <v>N.02</v>
      </c>
      <c r="B103" s="218" t="str">
        <f t="shared" si="25"/>
        <v>N</v>
      </c>
      <c r="C103" s="218" t="str">
        <f t="shared" si="26"/>
        <v>Axe 5</v>
      </c>
      <c r="D103" s="218">
        <f t="shared" si="18"/>
        <v>2</v>
      </c>
      <c r="E103">
        <f ca="1" t="shared" si="27"/>
      </c>
      <c r="F103" s="218" t="str">
        <f t="shared" si="28"/>
        <v>RépSimple</v>
      </c>
      <c r="G103" s="254">
        <f ca="1" t="shared" si="22"/>
      </c>
      <c r="H103" s="217">
        <f ca="1" t="shared" si="23"/>
        <v>1</v>
      </c>
      <c r="I103">
        <f ca="1" t="shared" si="29"/>
      </c>
      <c r="J103" s="252">
        <f t="shared" si="24"/>
      </c>
    </row>
    <row r="104" spans="1:10" ht="15" customHeight="1">
      <c r="A104" s="218" t="str">
        <f ca="1" t="shared" si="15"/>
        <v>N.03</v>
      </c>
      <c r="B104" s="218" t="str">
        <f t="shared" si="25"/>
        <v>N</v>
      </c>
      <c r="C104" s="218" t="str">
        <f t="shared" si="26"/>
        <v>Axe 5</v>
      </c>
      <c r="D104" s="218">
        <f t="shared" si="18"/>
        <v>2</v>
      </c>
      <c r="E104">
        <f ca="1" t="shared" si="27"/>
      </c>
      <c r="F104" s="218" t="str">
        <f t="shared" si="28"/>
        <v>RépSimpleInv</v>
      </c>
      <c r="G104" s="254">
        <f ca="1" t="shared" si="22"/>
      </c>
      <c r="H104" s="217">
        <f ca="1" t="shared" si="23"/>
        <v>1</v>
      </c>
      <c r="I104">
        <f ca="1" t="shared" si="29"/>
      </c>
      <c r="J104" s="252">
        <f t="shared" si="24"/>
      </c>
    </row>
    <row r="105" spans="1:10" ht="15" customHeight="1">
      <c r="A105" s="218" t="str">
        <f ca="1" t="shared" si="15"/>
        <v>N.04</v>
      </c>
      <c r="B105" s="218" t="str">
        <f t="shared" si="25"/>
        <v>N</v>
      </c>
      <c r="C105" s="218" t="str">
        <f t="shared" si="26"/>
        <v>Axe 5</v>
      </c>
      <c r="D105" s="218">
        <f t="shared" si="18"/>
        <v>2</v>
      </c>
      <c r="E105">
        <f ca="1" t="shared" si="27"/>
      </c>
      <c r="F105" s="218" t="str">
        <f t="shared" si="28"/>
        <v>RépSimple</v>
      </c>
      <c r="G105" s="254">
        <f ca="1" t="shared" si="22"/>
      </c>
      <c r="H105" s="217">
        <f ca="1" t="shared" si="23"/>
        <v>1</v>
      </c>
      <c r="I105">
        <f ca="1" t="shared" si="29"/>
      </c>
      <c r="J105" s="252">
        <f t="shared" si="24"/>
      </c>
    </row>
    <row r="106" spans="1:10" ht="15" customHeight="1">
      <c r="A106" s="218" t="str">
        <f ca="1" t="shared" si="15"/>
        <v>N.05</v>
      </c>
      <c r="B106" s="218" t="str">
        <f t="shared" si="25"/>
        <v>N</v>
      </c>
      <c r="C106" s="218" t="str">
        <f t="shared" si="26"/>
        <v>Axe 5</v>
      </c>
      <c r="D106" s="218">
        <f t="shared" si="18"/>
        <v>2</v>
      </c>
      <c r="E106">
        <f ca="1" t="shared" si="27"/>
      </c>
      <c r="F106" s="218" t="str">
        <f t="shared" si="28"/>
        <v>RépSimpleInv</v>
      </c>
      <c r="G106" s="254">
        <f ca="1" t="shared" si="22"/>
      </c>
      <c r="H106" s="217">
        <f ca="1" t="shared" si="23"/>
        <v>1</v>
      </c>
      <c r="I106">
        <f ca="1" t="shared" si="29"/>
      </c>
      <c r="J106" s="252">
        <f t="shared" si="24"/>
      </c>
    </row>
    <row r="107" spans="1:10" ht="15" customHeight="1">
      <c r="A107" s="218" t="str">
        <f ca="1" t="shared" si="15"/>
        <v>N.06</v>
      </c>
      <c r="B107" s="218" t="str">
        <f t="shared" si="25"/>
        <v>N</v>
      </c>
      <c r="C107" s="218" t="str">
        <f t="shared" si="26"/>
        <v>Axe 5</v>
      </c>
      <c r="D107" s="218">
        <f t="shared" si="18"/>
        <v>2</v>
      </c>
      <c r="E107">
        <f ca="1" t="shared" si="27"/>
      </c>
      <c r="F107" s="218" t="str">
        <f t="shared" si="28"/>
        <v>RépComplexe3</v>
      </c>
      <c r="G107" s="254">
        <f ca="1" t="shared" si="22"/>
      </c>
      <c r="H107" s="217">
        <f ca="1" t="shared" si="23"/>
        <v>1</v>
      </c>
      <c r="I107">
        <f ca="1" t="shared" si="29"/>
      </c>
      <c r="J107" s="252">
        <f t="shared" si="24"/>
      </c>
    </row>
    <row r="108" spans="1:10" ht="15" customHeight="1">
      <c r="A108" s="218" t="str">
        <f ca="1" t="shared" si="15"/>
        <v>N.07</v>
      </c>
      <c r="B108" s="218" t="str">
        <f t="shared" si="25"/>
        <v>N</v>
      </c>
      <c r="C108" s="218" t="str">
        <f t="shared" si="26"/>
        <v>Axe 5</v>
      </c>
      <c r="D108" s="218">
        <f t="shared" si="18"/>
        <v>2</v>
      </c>
      <c r="E108">
        <f ca="1" t="shared" si="27"/>
      </c>
      <c r="F108" s="218" t="str">
        <f t="shared" si="28"/>
        <v>RépComplexe3</v>
      </c>
      <c r="G108" s="254">
        <f ca="1" t="shared" si="22"/>
      </c>
      <c r="H108" s="217">
        <f ca="1" t="shared" si="23"/>
        <v>1</v>
      </c>
      <c r="I108">
        <f ca="1" t="shared" si="29"/>
      </c>
      <c r="J108" s="252">
        <f t="shared" si="24"/>
      </c>
    </row>
    <row r="109" spans="1:10" ht="15" customHeight="1">
      <c r="A109" s="218" t="str">
        <f ca="1" t="shared" si="15"/>
        <v>O.01</v>
      </c>
      <c r="B109" s="218" t="str">
        <f t="shared" si="25"/>
        <v>O</v>
      </c>
      <c r="C109" s="218" t="str">
        <f t="shared" si="26"/>
        <v>Axe 6</v>
      </c>
      <c r="D109" s="218">
        <f t="shared" si="18"/>
        <v>2</v>
      </c>
      <c r="E109">
        <f ca="1" t="shared" si="27"/>
      </c>
      <c r="F109" s="218" t="str">
        <f t="shared" si="28"/>
        <v>RépSimple</v>
      </c>
      <c r="G109" s="254">
        <f ca="1" t="shared" si="22"/>
      </c>
      <c r="H109" s="217">
        <f ca="1" t="shared" si="23"/>
        <v>1</v>
      </c>
      <c r="I109">
        <f ca="1" t="shared" si="29"/>
      </c>
      <c r="J109" s="252">
        <f t="shared" si="24"/>
      </c>
    </row>
    <row r="110" spans="1:10" ht="15" customHeight="1">
      <c r="A110" s="218" t="str">
        <f ca="1" t="shared" si="15"/>
        <v>O.02</v>
      </c>
      <c r="B110" s="218" t="str">
        <f t="shared" si="25"/>
        <v>O</v>
      </c>
      <c r="C110" s="218" t="str">
        <f t="shared" si="26"/>
        <v>Axe 6</v>
      </c>
      <c r="D110" s="218">
        <f t="shared" si="18"/>
        <v>2</v>
      </c>
      <c r="E110">
        <f ca="1" t="shared" si="27"/>
      </c>
      <c r="F110" s="218" t="str">
        <f t="shared" si="28"/>
        <v>RépSimple</v>
      </c>
      <c r="G110" s="254">
        <f ca="1" t="shared" si="22"/>
      </c>
      <c r="H110" s="217">
        <f ca="1" t="shared" si="23"/>
        <v>1</v>
      </c>
      <c r="I110">
        <f ca="1" t="shared" si="29"/>
      </c>
      <c r="J110" s="252">
        <f t="shared" si="24"/>
      </c>
    </row>
    <row r="111" spans="1:10" ht="15" customHeight="1">
      <c r="A111" s="218" t="str">
        <f ca="1" t="shared" si="15"/>
        <v>O.03</v>
      </c>
      <c r="B111" s="218" t="str">
        <f t="shared" si="25"/>
        <v>O</v>
      </c>
      <c r="C111" s="218" t="str">
        <f t="shared" si="26"/>
        <v>Axe 6</v>
      </c>
      <c r="D111" s="218">
        <f t="shared" si="18"/>
        <v>2</v>
      </c>
      <c r="E111">
        <f ca="1" t="shared" si="27"/>
      </c>
      <c r="F111" s="218" t="str">
        <f t="shared" si="28"/>
        <v>RépSimple</v>
      </c>
      <c r="G111" s="254">
        <f ca="1" t="shared" si="22"/>
      </c>
      <c r="H111" s="217">
        <f ca="1" t="shared" si="23"/>
        <v>1</v>
      </c>
      <c r="I111">
        <f ca="1" t="shared" si="29"/>
      </c>
      <c r="J111" s="252">
        <f t="shared" si="24"/>
      </c>
    </row>
    <row r="112" spans="1:10" ht="15" customHeight="1">
      <c r="A112" s="218" t="str">
        <f ca="1" t="shared" si="15"/>
        <v>O.04</v>
      </c>
      <c r="B112" s="218" t="str">
        <f t="shared" si="25"/>
        <v>O</v>
      </c>
      <c r="C112" s="218" t="str">
        <f t="shared" si="26"/>
        <v>Axe 6</v>
      </c>
      <c r="D112" s="218">
        <f t="shared" si="18"/>
        <v>2</v>
      </c>
      <c r="E112">
        <f ca="1" t="shared" si="27"/>
      </c>
      <c r="F112" s="218" t="str">
        <f t="shared" si="28"/>
        <v>RépSimple</v>
      </c>
      <c r="G112" s="254">
        <f ca="1" t="shared" si="22"/>
      </c>
      <c r="H112" s="217">
        <f ca="1" t="shared" si="23"/>
        <v>1</v>
      </c>
      <c r="I112">
        <f ca="1" t="shared" si="29"/>
      </c>
      <c r="J112" s="252">
        <f t="shared" si="24"/>
      </c>
    </row>
    <row r="113" spans="1:10" ht="15" customHeight="1">
      <c r="A113" s="218" t="str">
        <f ca="1" t="shared" si="15"/>
        <v>O.05</v>
      </c>
      <c r="B113" s="218" t="str">
        <f t="shared" si="25"/>
        <v>O</v>
      </c>
      <c r="C113" s="218" t="str">
        <f t="shared" si="26"/>
        <v>Axe 6</v>
      </c>
      <c r="D113" s="218">
        <f t="shared" si="18"/>
        <v>2</v>
      </c>
      <c r="E113">
        <f ca="1" t="shared" si="27"/>
      </c>
      <c r="F113" s="218" t="str">
        <f t="shared" si="28"/>
        <v>RépSimple</v>
      </c>
      <c r="G113" s="254">
        <f ca="1" t="shared" si="22"/>
      </c>
      <c r="H113" s="217">
        <f ca="1" t="shared" si="23"/>
        <v>1</v>
      </c>
      <c r="I113">
        <f ca="1" t="shared" si="29"/>
      </c>
      <c r="J113" s="252">
        <f t="shared" si="24"/>
      </c>
    </row>
    <row r="114" spans="1:10" ht="15" customHeight="1">
      <c r="A114" s="218" t="str">
        <f ca="1" t="shared" si="15"/>
        <v>O.06</v>
      </c>
      <c r="B114" s="218" t="str">
        <f t="shared" si="25"/>
        <v>O</v>
      </c>
      <c r="C114" s="218" t="str">
        <f t="shared" si="26"/>
        <v>Axe 6</v>
      </c>
      <c r="D114" s="218">
        <f t="shared" si="18"/>
        <v>2</v>
      </c>
      <c r="E114">
        <f ca="1" t="shared" si="27"/>
      </c>
      <c r="F114" s="218" t="str">
        <f t="shared" si="28"/>
        <v>RépSimple</v>
      </c>
      <c r="G114" s="254">
        <f ca="1" t="shared" si="22"/>
      </c>
      <c r="H114" s="217">
        <f ca="1" t="shared" si="23"/>
        <v>1</v>
      </c>
      <c r="I114">
        <f ca="1" t="shared" si="29"/>
      </c>
      <c r="J114" s="252">
        <f t="shared" si="24"/>
      </c>
    </row>
    <row r="115" spans="1:10" ht="15" customHeight="1">
      <c r="A115" s="218" t="str">
        <f ca="1" t="shared" si="15"/>
        <v>O.07</v>
      </c>
      <c r="B115" s="218" t="str">
        <f t="shared" si="25"/>
        <v>O</v>
      </c>
      <c r="C115" s="218" t="str">
        <f t="shared" si="26"/>
        <v>Axe 6</v>
      </c>
      <c r="D115" s="218">
        <f t="shared" si="18"/>
        <v>2</v>
      </c>
      <c r="E115">
        <f ca="1" t="shared" si="27"/>
      </c>
      <c r="F115" s="218" t="str">
        <f t="shared" si="28"/>
        <v>RépSimple</v>
      </c>
      <c r="G115" s="254">
        <f ca="1" t="shared" si="22"/>
      </c>
      <c r="H115" s="217">
        <f ca="1" t="shared" si="23"/>
        <v>1</v>
      </c>
      <c r="I115">
        <f ca="1" t="shared" si="29"/>
      </c>
      <c r="J115" s="252">
        <f t="shared" si="24"/>
      </c>
    </row>
    <row r="116" spans="1:10" ht="15" customHeight="1">
      <c r="A116" s="218" t="str">
        <f ca="1" t="shared" si="15"/>
        <v>O.08</v>
      </c>
      <c r="B116" s="218" t="str">
        <f t="shared" si="25"/>
        <v>O</v>
      </c>
      <c r="C116" s="218" t="str">
        <f t="shared" si="26"/>
        <v>Axe 6</v>
      </c>
      <c r="D116" s="218">
        <f t="shared" si="18"/>
        <v>2</v>
      </c>
      <c r="E116">
        <f ca="1" t="shared" si="27"/>
      </c>
      <c r="F116" s="218" t="str">
        <f t="shared" si="28"/>
        <v>RépSimple</v>
      </c>
      <c r="G116" s="254">
        <f ca="1" t="shared" si="22"/>
      </c>
      <c r="H116" s="217">
        <f ca="1" t="shared" si="23"/>
        <v>1</v>
      </c>
      <c r="I116">
        <f ca="1" t="shared" si="29"/>
      </c>
      <c r="J116" s="252">
        <f t="shared" si="24"/>
      </c>
    </row>
    <row r="117" spans="1:10" ht="15" customHeight="1">
      <c r="A117" s="218" t="str">
        <f ca="1" t="shared" si="15"/>
        <v>O.09</v>
      </c>
      <c r="B117" s="218" t="str">
        <f t="shared" si="25"/>
        <v>O</v>
      </c>
      <c r="C117" s="218" t="str">
        <f t="shared" si="26"/>
        <v>Axe 6</v>
      </c>
      <c r="D117" s="218">
        <f t="shared" si="18"/>
        <v>2</v>
      </c>
      <c r="E117">
        <f ca="1" t="shared" si="27"/>
      </c>
      <c r="F117" s="218" t="str">
        <f t="shared" si="28"/>
        <v>RépSimple</v>
      </c>
      <c r="G117" s="254">
        <f ca="1" t="shared" si="22"/>
      </c>
      <c r="H117" s="217">
        <f ca="1" t="shared" si="23"/>
        <v>1</v>
      </c>
      <c r="I117">
        <f ca="1" t="shared" si="29"/>
      </c>
      <c r="J117" s="252">
        <f t="shared" si="24"/>
      </c>
    </row>
    <row r="118" spans="1:10" ht="15" customHeight="1">
      <c r="A118" s="218" t="str">
        <f ca="1" t="shared" si="15"/>
        <v>O.10</v>
      </c>
      <c r="B118" s="218" t="str">
        <f t="shared" si="25"/>
        <v>O</v>
      </c>
      <c r="C118" s="218" t="str">
        <f t="shared" si="26"/>
        <v>Axe 6</v>
      </c>
      <c r="D118" s="218">
        <f t="shared" si="18"/>
        <v>2</v>
      </c>
      <c r="E118">
        <f ca="1" t="shared" si="27"/>
      </c>
      <c r="F118" s="218" t="str">
        <f t="shared" si="28"/>
        <v>RépSimple</v>
      </c>
      <c r="G118" s="254">
        <f ca="1" t="shared" si="22"/>
      </c>
      <c r="H118" s="217">
        <f ca="1" t="shared" si="23"/>
        <v>1</v>
      </c>
      <c r="I118">
        <f ca="1" t="shared" si="29"/>
      </c>
      <c r="J118" s="252">
        <f t="shared" si="24"/>
      </c>
    </row>
    <row r="119" spans="1:10" ht="15" customHeight="1">
      <c r="A119" s="218" t="str">
        <f ca="1" t="shared" si="15"/>
        <v>O.11</v>
      </c>
      <c r="B119" s="218" t="str">
        <f t="shared" si="25"/>
        <v>O</v>
      </c>
      <c r="C119" s="218" t="str">
        <f t="shared" si="26"/>
        <v>Axe 6</v>
      </c>
      <c r="D119" s="218">
        <f t="shared" si="18"/>
        <v>2</v>
      </c>
      <c r="E119">
        <f ca="1" t="shared" si="27"/>
      </c>
      <c r="F119" s="218" t="str">
        <f t="shared" si="28"/>
        <v>RépSimple</v>
      </c>
      <c r="G119" s="254">
        <f ca="1" t="shared" si="22"/>
      </c>
      <c r="H119" s="217">
        <f ca="1" t="shared" si="23"/>
        <v>1</v>
      </c>
      <c r="I119">
        <f ca="1" t="shared" si="29"/>
      </c>
      <c r="J119" s="252">
        <f t="shared" si="24"/>
      </c>
    </row>
    <row r="120" spans="1:10" ht="15" customHeight="1">
      <c r="A120" s="218" t="str">
        <f ca="1" t="shared" si="15"/>
        <v>O.12</v>
      </c>
      <c r="B120" s="218" t="str">
        <f t="shared" si="25"/>
        <v>O</v>
      </c>
      <c r="C120" s="218" t="str">
        <f t="shared" si="26"/>
        <v>Axe 6</v>
      </c>
      <c r="D120" s="218">
        <f t="shared" si="18"/>
        <v>2</v>
      </c>
      <c r="E120">
        <f ca="1" t="shared" si="27"/>
      </c>
      <c r="F120" s="218" t="str">
        <f t="shared" si="28"/>
        <v>RépSimpleInv</v>
      </c>
      <c r="G120" s="254">
        <f ca="1" t="shared" si="22"/>
      </c>
      <c r="H120" s="217">
        <f ca="1" t="shared" si="23"/>
        <v>1</v>
      </c>
      <c r="I120">
        <f ca="1" t="shared" si="29"/>
      </c>
      <c r="J120" s="252">
        <f t="shared" si="24"/>
      </c>
    </row>
    <row r="121" spans="1:10" ht="15" customHeight="1">
      <c r="A121" s="218" t="str">
        <f ca="1" t="shared" si="15"/>
        <v>O.13</v>
      </c>
      <c r="B121" s="218" t="str">
        <f t="shared" si="25"/>
        <v>O</v>
      </c>
      <c r="C121" s="218" t="str">
        <f t="shared" si="26"/>
        <v>Axe 6</v>
      </c>
      <c r="D121" s="218">
        <f t="shared" si="18"/>
        <v>2</v>
      </c>
      <c r="E121">
        <f ca="1" t="shared" si="27"/>
      </c>
      <c r="F121" s="218" t="str">
        <f t="shared" si="28"/>
        <v>RépSimpleInv</v>
      </c>
      <c r="G121" s="254">
        <f ca="1" t="shared" si="22"/>
      </c>
      <c r="H121" s="217">
        <f ca="1" t="shared" si="23"/>
        <v>1</v>
      </c>
      <c r="I121">
        <f ca="1" t="shared" si="29"/>
      </c>
      <c r="J121" s="252">
        <f t="shared" si="24"/>
      </c>
    </row>
    <row r="122" spans="1:10" ht="15" customHeight="1">
      <c r="A122" s="218" t="str">
        <f ca="1" t="shared" si="15"/>
        <v>P.01</v>
      </c>
      <c r="B122" s="218" t="str">
        <f t="shared" si="25"/>
        <v>P</v>
      </c>
      <c r="C122" s="218" t="str">
        <f t="shared" si="26"/>
        <v>Axe 6</v>
      </c>
      <c r="D122" s="218">
        <f t="shared" si="18"/>
        <v>2</v>
      </c>
      <c r="E122">
        <f ca="1" t="shared" si="27"/>
      </c>
      <c r="F122" s="218" t="str">
        <f t="shared" si="28"/>
        <v>RépSimple</v>
      </c>
      <c r="G122" s="254">
        <f ca="1" t="shared" si="22"/>
      </c>
      <c r="H122" s="217">
        <f ca="1" t="shared" si="23"/>
        <v>1</v>
      </c>
      <c r="I122">
        <f ca="1" t="shared" si="29"/>
      </c>
      <c r="J122" s="252">
        <f t="shared" si="24"/>
      </c>
    </row>
    <row r="123" spans="1:10" ht="15" customHeight="1">
      <c r="A123" s="218" t="str">
        <f ca="1" t="shared" si="15"/>
        <v>P.02</v>
      </c>
      <c r="B123" s="218" t="str">
        <f t="shared" si="25"/>
        <v>P</v>
      </c>
      <c r="C123" s="218" t="str">
        <f t="shared" si="26"/>
        <v>Axe 6</v>
      </c>
      <c r="D123" s="218">
        <f t="shared" si="18"/>
        <v>2</v>
      </c>
      <c r="E123">
        <f ca="1" t="shared" si="27"/>
      </c>
      <c r="F123" s="218" t="str">
        <f t="shared" si="28"/>
        <v>RépSimple</v>
      </c>
      <c r="G123" s="254">
        <f ca="1" t="shared" si="22"/>
      </c>
      <c r="H123" s="217">
        <f ca="1" t="shared" si="23"/>
        <v>1</v>
      </c>
      <c r="I123">
        <f ca="1" t="shared" si="29"/>
      </c>
      <c r="J123" s="252">
        <f t="shared" si="24"/>
      </c>
    </row>
    <row r="124" spans="1:10" ht="15" customHeight="1">
      <c r="A124" s="218" t="str">
        <f ca="1" t="shared" si="15"/>
        <v>P.03</v>
      </c>
      <c r="B124" s="218" t="str">
        <f t="shared" si="25"/>
        <v>P</v>
      </c>
      <c r="C124" s="218" t="str">
        <f t="shared" si="26"/>
        <v>Axe 6</v>
      </c>
      <c r="D124" s="218">
        <f t="shared" si="18"/>
        <v>2</v>
      </c>
      <c r="E124">
        <f ca="1" t="shared" si="27"/>
      </c>
      <c r="F124" s="218" t="str">
        <f t="shared" si="28"/>
        <v>RépSimple</v>
      </c>
      <c r="G124" s="254">
        <f ca="1" t="shared" si="22"/>
      </c>
      <c r="H124" s="217">
        <f ca="1" t="shared" si="23"/>
        <v>1</v>
      </c>
      <c r="I124">
        <f ca="1" t="shared" si="29"/>
      </c>
      <c r="J124" s="252">
        <f t="shared" si="24"/>
      </c>
    </row>
    <row r="125" spans="1:10" ht="15" customHeight="1">
      <c r="A125" s="218" t="str">
        <f ca="1" t="shared" si="15"/>
        <v>P.04</v>
      </c>
      <c r="B125" s="218" t="str">
        <f t="shared" si="25"/>
        <v>P</v>
      </c>
      <c r="C125" s="218" t="str">
        <f t="shared" si="26"/>
        <v>Axe 6</v>
      </c>
      <c r="D125" s="218">
        <f t="shared" si="18"/>
        <v>2</v>
      </c>
      <c r="E125">
        <f ca="1" t="shared" si="27"/>
      </c>
      <c r="F125" s="218" t="str">
        <f t="shared" si="28"/>
        <v>RépSimple</v>
      </c>
      <c r="G125" s="254">
        <f ca="1" t="shared" si="22"/>
      </c>
      <c r="H125" s="217">
        <f ca="1" t="shared" si="23"/>
        <v>1</v>
      </c>
      <c r="I125">
        <f ca="1" t="shared" si="29"/>
      </c>
      <c r="J125" s="252">
        <f t="shared" si="24"/>
      </c>
    </row>
    <row r="126" spans="1:10" ht="15" customHeight="1">
      <c r="A126" s="218" t="str">
        <f ca="1" t="shared" si="15"/>
        <v>P.05</v>
      </c>
      <c r="B126" s="218" t="str">
        <f t="shared" si="25"/>
        <v>P</v>
      </c>
      <c r="C126" s="218" t="str">
        <f t="shared" si="26"/>
        <v>Axe 6</v>
      </c>
      <c r="D126" s="218">
        <f t="shared" si="18"/>
        <v>2</v>
      </c>
      <c r="E126">
        <f ca="1" t="shared" si="27"/>
      </c>
      <c r="F126" s="218" t="str">
        <f t="shared" si="28"/>
        <v>RépSimple</v>
      </c>
      <c r="G126" s="254">
        <f ca="1" t="shared" si="22"/>
      </c>
      <c r="H126" s="217">
        <f ca="1" t="shared" si="23"/>
        <v>1</v>
      </c>
      <c r="I126">
        <f ca="1" t="shared" si="29"/>
      </c>
      <c r="J126" s="252">
        <f t="shared" si="24"/>
      </c>
    </row>
    <row r="127" spans="1:10" ht="15" customHeight="1">
      <c r="A127" s="218" t="str">
        <f ca="1" t="shared" si="15"/>
        <v>P.06</v>
      </c>
      <c r="B127" s="218" t="str">
        <f t="shared" si="25"/>
        <v>P</v>
      </c>
      <c r="C127" s="218" t="str">
        <f t="shared" si="26"/>
        <v>Axe 6</v>
      </c>
      <c r="D127" s="218">
        <f t="shared" si="18"/>
        <v>2</v>
      </c>
      <c r="E127">
        <f ca="1" t="shared" si="27"/>
      </c>
      <c r="F127" s="218" t="str">
        <f t="shared" si="28"/>
        <v>RépSimple</v>
      </c>
      <c r="G127" s="254">
        <f ca="1" t="shared" si="22"/>
      </c>
      <c r="H127" s="217">
        <f ca="1" t="shared" si="23"/>
        <v>1</v>
      </c>
      <c r="I127">
        <f ca="1" t="shared" si="29"/>
      </c>
      <c r="J127" s="252">
        <f t="shared" si="24"/>
      </c>
    </row>
    <row r="128" spans="1:10" ht="15" customHeight="1">
      <c r="A128" s="218" t="str">
        <f ca="1" t="shared" si="15"/>
        <v>P.07</v>
      </c>
      <c r="B128" s="218" t="str">
        <f t="shared" si="25"/>
        <v>P</v>
      </c>
      <c r="C128" s="218" t="str">
        <f t="shared" si="26"/>
        <v>Axe 6</v>
      </c>
      <c r="D128" s="218">
        <f t="shared" si="18"/>
        <v>2</v>
      </c>
      <c r="E128">
        <f ca="1" t="shared" si="27"/>
      </c>
      <c r="F128" s="218" t="str">
        <f t="shared" si="28"/>
        <v>RépSimple</v>
      </c>
      <c r="G128" s="254">
        <f ca="1" t="shared" si="22"/>
      </c>
      <c r="H128" s="217">
        <f ca="1" t="shared" si="23"/>
        <v>1</v>
      </c>
      <c r="I128">
        <f ca="1" t="shared" si="29"/>
      </c>
      <c r="J128" s="252">
        <f t="shared" si="24"/>
      </c>
    </row>
    <row r="129" spans="1:10" ht="15" customHeight="1">
      <c r="A129" s="218" t="str">
        <f ca="1" t="shared" si="15"/>
        <v>P.08</v>
      </c>
      <c r="B129" s="218" t="str">
        <f t="shared" si="25"/>
        <v>P</v>
      </c>
      <c r="C129" s="218" t="str">
        <f t="shared" si="26"/>
        <v>Axe 6</v>
      </c>
      <c r="D129" s="218">
        <f t="shared" si="18"/>
        <v>2</v>
      </c>
      <c r="E129">
        <f ca="1" t="shared" si="27"/>
      </c>
      <c r="F129" s="218" t="str">
        <f t="shared" si="28"/>
        <v>RépSimpleInv</v>
      </c>
      <c r="G129" s="254">
        <f ca="1" t="shared" si="22"/>
      </c>
      <c r="H129" s="217">
        <f ca="1" t="shared" si="23"/>
        <v>1</v>
      </c>
      <c r="I129">
        <f ca="1" t="shared" si="29"/>
      </c>
      <c r="J129" s="252">
        <f t="shared" si="24"/>
      </c>
    </row>
    <row r="130" spans="1:10" ht="15" customHeight="1">
      <c r="A130" s="218" t="str">
        <f aca="true" ca="1" t="shared" si="30" ref="A130:A178">INDEX(OFFSET(RéfN4,,,,1),ROW()-ROW($A$1))</f>
        <v>P.09</v>
      </c>
      <c r="B130" s="218" t="str">
        <f aca="true" t="shared" si="31" ref="B130:B154">VLOOKUP(A130,RéfN4,2,FALSE)</f>
        <v>P</v>
      </c>
      <c r="C130" s="218" t="str">
        <f aca="true" t="shared" si="32" ref="C130:C154">IF(VLOOKUP(B130,RéfN3,2,FALSE)="","",VLOOKUP(B130,RéfN3,2,FALSE))</f>
        <v>Axe 6</v>
      </c>
      <c r="D130" s="218">
        <f aca="true" t="shared" si="33" ref="D130:D154">IF(ISERROR(VLOOKUP(C130,RéfN2,2,FALSE)),0,VLOOKUP(C130,RéfN2,2,FALSE))</f>
        <v>2</v>
      </c>
      <c r="E130">
        <f aca="true" ca="1" t="shared" si="34" ref="E130:E178">IF(VLOOKUP($A130,INDIRECT(VLOOKUP($B130,RéfN3,4,FALSE)),3,FALSE)="","",VLOOKUP($A130,INDIRECT(VLOOKUP($B130,RéfN3,4,FALSE)),3,FALSE))</f>
      </c>
      <c r="F130" s="218" t="str">
        <f aca="true" t="shared" si="35" ref="F130:F154">VLOOKUP(A130,RéfN4,4,FALSE)</f>
        <v>RépSimple</v>
      </c>
      <c r="G130" s="254">
        <f ca="1" t="shared" si="22"/>
      </c>
      <c r="H130" s="217">
        <f ca="1" t="shared" si="23"/>
        <v>1</v>
      </c>
      <c r="I130">
        <f aca="true" ca="1" t="shared" si="36" ref="I130:I176">IF(VLOOKUP($A130,INDIRECT(VLOOKUP($B130,RéfN3,4,FALSE)),4,FALSE)="","",VLOOKUP($A130,INDIRECT(VLOOKUP($B130,RéfN3,4,FALSE)),4,FALSE))</f>
      </c>
      <c r="J130" s="252">
        <f t="shared" si="24"/>
      </c>
    </row>
    <row r="131" spans="1:10" ht="15" customHeight="1">
      <c r="A131" s="218" t="str">
        <f ca="1" t="shared" si="30"/>
        <v>P.10</v>
      </c>
      <c r="B131" s="218" t="str">
        <f t="shared" si="31"/>
        <v>P</v>
      </c>
      <c r="C131" s="218" t="str">
        <f t="shared" si="32"/>
        <v>Axe 6</v>
      </c>
      <c r="D131" s="218">
        <f t="shared" si="33"/>
        <v>2</v>
      </c>
      <c r="E131">
        <f ca="1" t="shared" si="34"/>
      </c>
      <c r="F131" s="218" t="str">
        <f t="shared" si="35"/>
        <v>RépSimple</v>
      </c>
      <c r="G131" s="254">
        <f aca="true" ca="1" t="shared" si="37" ref="G131:G154">IF(OR(ISERROR(VLOOKUP(E131,INDIRECT(F131),2,FALSE)),ISBLANK(VLOOKUP(E131,INDIRECT(F131),2,FALSE))),"",VLOOKUP(E131,INDIRECT(F131),2,FALSE))</f>
      </c>
      <c r="H131" s="217">
        <f aca="true" ca="1" t="shared" si="38" ref="H131:H154">MAX(OFFSET(INDIRECT(F131),,1,,1))</f>
        <v>1</v>
      </c>
      <c r="I131">
        <f ca="1" t="shared" si="36"/>
      </c>
      <c r="J131" s="252">
        <f t="shared" si="24"/>
      </c>
    </row>
    <row r="132" spans="1:10" ht="15" customHeight="1">
      <c r="A132" s="218" t="str">
        <f ca="1" t="shared" si="30"/>
        <v>P.11</v>
      </c>
      <c r="B132" s="218" t="str">
        <f t="shared" si="31"/>
        <v>P</v>
      </c>
      <c r="C132" s="218" t="str">
        <f t="shared" si="32"/>
        <v>Axe 6</v>
      </c>
      <c r="D132" s="218">
        <f t="shared" si="33"/>
        <v>2</v>
      </c>
      <c r="E132">
        <f ca="1" t="shared" si="34"/>
      </c>
      <c r="F132" s="218" t="str">
        <f t="shared" si="35"/>
        <v>RépSimple</v>
      </c>
      <c r="G132" s="254">
        <f ca="1" t="shared" si="37"/>
      </c>
      <c r="H132" s="217">
        <f ca="1" t="shared" si="38"/>
        <v>1</v>
      </c>
      <c r="I132">
        <f ca="1" t="shared" si="36"/>
      </c>
      <c r="J132" s="252">
        <f t="shared" si="24"/>
      </c>
    </row>
    <row r="133" spans="1:10" ht="15" customHeight="1">
      <c r="A133" s="218" t="str">
        <f ca="1" t="shared" si="30"/>
        <v>P.12</v>
      </c>
      <c r="B133" s="218" t="str">
        <f t="shared" si="31"/>
        <v>P</v>
      </c>
      <c r="C133" s="218" t="str">
        <f t="shared" si="32"/>
        <v>Axe 6</v>
      </c>
      <c r="D133" s="218">
        <f t="shared" si="33"/>
        <v>2</v>
      </c>
      <c r="E133">
        <f ca="1" t="shared" si="34"/>
      </c>
      <c r="F133" s="218" t="str">
        <f t="shared" si="35"/>
        <v>RépSimpleInv</v>
      </c>
      <c r="G133" s="254">
        <f ca="1" t="shared" si="37"/>
      </c>
      <c r="H133" s="217">
        <f ca="1" t="shared" si="38"/>
        <v>1</v>
      </c>
      <c r="I133">
        <f ca="1" t="shared" si="36"/>
      </c>
      <c r="J133" s="252">
        <f t="shared" si="24"/>
      </c>
    </row>
    <row r="134" spans="1:10" ht="15" customHeight="1">
      <c r="A134" s="218" t="str">
        <f ca="1" t="shared" si="30"/>
        <v>Q.01</v>
      </c>
      <c r="B134" s="218" t="str">
        <f t="shared" si="31"/>
        <v>Q</v>
      </c>
      <c r="C134" s="218" t="str">
        <f t="shared" si="32"/>
        <v>Axe 6</v>
      </c>
      <c r="D134" s="218">
        <f t="shared" si="33"/>
        <v>2</v>
      </c>
      <c r="E134">
        <f ca="1" t="shared" si="34"/>
      </c>
      <c r="F134" s="218" t="str">
        <f t="shared" si="35"/>
        <v>RépComplexe3</v>
      </c>
      <c r="G134" s="254">
        <f ca="1" t="shared" si="37"/>
      </c>
      <c r="H134" s="217">
        <f ca="1" t="shared" si="38"/>
        <v>1</v>
      </c>
      <c r="I134">
        <f ca="1" t="shared" si="36"/>
      </c>
      <c r="J134" s="252">
        <f t="shared" si="24"/>
      </c>
    </row>
    <row r="135" spans="1:10" ht="15" customHeight="1">
      <c r="A135" s="218" t="str">
        <f ca="1" t="shared" si="30"/>
        <v>Q.02</v>
      </c>
      <c r="B135" s="218" t="str">
        <f t="shared" si="31"/>
        <v>Q</v>
      </c>
      <c r="C135" s="218" t="str">
        <f t="shared" si="32"/>
        <v>Axe 6</v>
      </c>
      <c r="D135" s="218">
        <f t="shared" si="33"/>
        <v>2</v>
      </c>
      <c r="E135">
        <f ca="1" t="shared" si="34"/>
      </c>
      <c r="F135" s="218" t="str">
        <f t="shared" si="35"/>
        <v>RépSimple</v>
      </c>
      <c r="G135" s="254">
        <f ca="1" t="shared" si="37"/>
      </c>
      <c r="H135" s="217">
        <f ca="1" t="shared" si="38"/>
        <v>1</v>
      </c>
      <c r="I135">
        <f ca="1" t="shared" si="36"/>
      </c>
      <c r="J135" s="252">
        <f t="shared" si="24"/>
      </c>
    </row>
    <row r="136" spans="1:10" ht="15" customHeight="1">
      <c r="A136" s="218" t="str">
        <f ca="1" t="shared" si="30"/>
        <v>Q.03</v>
      </c>
      <c r="B136" s="218" t="str">
        <f t="shared" si="31"/>
        <v>Q</v>
      </c>
      <c r="C136" s="218" t="str">
        <f t="shared" si="32"/>
        <v>Axe 6</v>
      </c>
      <c r="D136" s="218">
        <f t="shared" si="33"/>
        <v>2</v>
      </c>
      <c r="E136">
        <f ca="1" t="shared" si="34"/>
      </c>
      <c r="F136" s="218" t="str">
        <f t="shared" si="35"/>
        <v>RépSimple</v>
      </c>
      <c r="G136" s="254">
        <f ca="1" t="shared" si="37"/>
      </c>
      <c r="H136" s="217">
        <f ca="1" t="shared" si="38"/>
        <v>1</v>
      </c>
      <c r="I136">
        <f ca="1" t="shared" si="36"/>
      </c>
      <c r="J136" s="252">
        <f t="shared" si="24"/>
      </c>
    </row>
    <row r="137" spans="1:10" ht="15" customHeight="1">
      <c r="A137" s="218" t="str">
        <f ca="1" t="shared" si="30"/>
        <v>Q.04</v>
      </c>
      <c r="B137" s="218" t="str">
        <f t="shared" si="31"/>
        <v>Q</v>
      </c>
      <c r="C137" s="218" t="str">
        <f t="shared" si="32"/>
        <v>Axe 6</v>
      </c>
      <c r="D137" s="218">
        <f t="shared" si="33"/>
        <v>2</v>
      </c>
      <c r="E137">
        <f ca="1" t="shared" si="34"/>
      </c>
      <c r="F137" s="218" t="str">
        <f t="shared" si="35"/>
        <v>RépSimple</v>
      </c>
      <c r="G137" s="254">
        <f ca="1" t="shared" si="37"/>
      </c>
      <c r="H137" s="217">
        <f ca="1" t="shared" si="38"/>
        <v>1</v>
      </c>
      <c r="I137">
        <f ca="1" t="shared" si="36"/>
      </c>
      <c r="J137" s="252">
        <f t="shared" si="24"/>
      </c>
    </row>
    <row r="138" spans="1:10" ht="15" customHeight="1">
      <c r="A138" s="218" t="str">
        <f ca="1" t="shared" si="30"/>
        <v>Q.05</v>
      </c>
      <c r="B138" s="218" t="str">
        <f t="shared" si="31"/>
        <v>Q</v>
      </c>
      <c r="C138" s="218" t="str">
        <f t="shared" si="32"/>
        <v>Axe 6</v>
      </c>
      <c r="D138" s="218">
        <f t="shared" si="33"/>
        <v>2</v>
      </c>
      <c r="E138">
        <f ca="1" t="shared" si="34"/>
      </c>
      <c r="F138" s="218" t="str">
        <f t="shared" si="35"/>
        <v>RépSimple</v>
      </c>
      <c r="G138" s="254">
        <f ca="1" t="shared" si="37"/>
      </c>
      <c r="H138" s="217">
        <f ca="1" t="shared" si="38"/>
        <v>1</v>
      </c>
      <c r="I138">
        <f ca="1" t="shared" si="36"/>
      </c>
      <c r="J138" s="252">
        <f t="shared" si="24"/>
      </c>
    </row>
    <row r="139" spans="1:10" ht="15" customHeight="1">
      <c r="A139" s="218" t="str">
        <f ca="1" t="shared" si="30"/>
        <v>R.01</v>
      </c>
      <c r="B139" s="218" t="str">
        <f t="shared" si="31"/>
        <v>R</v>
      </c>
      <c r="C139" s="218" t="str">
        <f t="shared" si="32"/>
        <v>Axe 7</v>
      </c>
      <c r="D139" s="218">
        <f t="shared" si="33"/>
        <v>3</v>
      </c>
      <c r="E139">
        <f ca="1" t="shared" si="34"/>
      </c>
      <c r="F139" s="218" t="str">
        <f t="shared" si="35"/>
        <v>RépSimple</v>
      </c>
      <c r="G139" s="254">
        <f ca="1" t="shared" si="37"/>
      </c>
      <c r="H139" s="217">
        <f ca="1" t="shared" si="38"/>
        <v>1</v>
      </c>
      <c r="I139">
        <f ca="1" t="shared" si="36"/>
      </c>
      <c r="J139" s="252">
        <f t="shared" si="24"/>
      </c>
    </row>
    <row r="140" spans="1:10" ht="15" customHeight="1">
      <c r="A140" s="218" t="str">
        <f ca="1" t="shared" si="30"/>
        <v>R.02</v>
      </c>
      <c r="B140" s="218" t="str">
        <f t="shared" si="31"/>
        <v>R</v>
      </c>
      <c r="C140" s="218" t="str">
        <f t="shared" si="32"/>
        <v>Axe 7</v>
      </c>
      <c r="D140" s="218">
        <f t="shared" si="33"/>
        <v>3</v>
      </c>
      <c r="E140">
        <f ca="1" t="shared" si="34"/>
      </c>
      <c r="F140" s="218" t="str">
        <f t="shared" si="35"/>
        <v>RépSimple</v>
      </c>
      <c r="G140" s="254">
        <f ca="1" t="shared" si="37"/>
      </c>
      <c r="H140" s="217">
        <f ca="1" t="shared" si="38"/>
        <v>1</v>
      </c>
      <c r="I140">
        <f ca="1" t="shared" si="36"/>
      </c>
      <c r="J140" s="252">
        <f t="shared" si="24"/>
      </c>
    </row>
    <row r="141" spans="1:10" ht="15" customHeight="1">
      <c r="A141" s="218" t="str">
        <f ca="1" t="shared" si="30"/>
        <v>R.03</v>
      </c>
      <c r="B141" s="218" t="str">
        <f t="shared" si="31"/>
        <v>R</v>
      </c>
      <c r="C141" s="218" t="str">
        <f t="shared" si="32"/>
        <v>Axe 7</v>
      </c>
      <c r="D141" s="218">
        <f t="shared" si="33"/>
        <v>3</v>
      </c>
      <c r="E141">
        <f ca="1" t="shared" si="34"/>
      </c>
      <c r="F141" s="218" t="str">
        <f t="shared" si="35"/>
        <v>RépSimpleInv</v>
      </c>
      <c r="G141" s="254">
        <f ca="1" t="shared" si="37"/>
      </c>
      <c r="H141" s="217">
        <f ca="1" t="shared" si="38"/>
        <v>1</v>
      </c>
      <c r="I141">
        <f ca="1" t="shared" si="36"/>
      </c>
      <c r="J141" s="252">
        <f t="shared" si="24"/>
      </c>
    </row>
    <row r="142" spans="1:10" ht="15" customHeight="1">
      <c r="A142" s="218" t="str">
        <f ca="1" t="shared" si="30"/>
        <v>R.04</v>
      </c>
      <c r="B142" s="218" t="str">
        <f t="shared" si="31"/>
        <v>R</v>
      </c>
      <c r="C142" s="218" t="str">
        <f t="shared" si="32"/>
        <v>Axe 7</v>
      </c>
      <c r="D142" s="218">
        <f t="shared" si="33"/>
        <v>3</v>
      </c>
      <c r="E142">
        <f ca="1" t="shared" si="34"/>
      </c>
      <c r="F142" s="218" t="str">
        <f t="shared" si="35"/>
        <v>RépSimple</v>
      </c>
      <c r="G142" s="254">
        <f ca="1" t="shared" si="37"/>
      </c>
      <c r="H142" s="217">
        <f ca="1" t="shared" si="38"/>
        <v>1</v>
      </c>
      <c r="I142">
        <f ca="1" t="shared" si="36"/>
      </c>
      <c r="J142" s="252">
        <f t="shared" si="24"/>
      </c>
    </row>
    <row r="143" spans="1:10" ht="15" customHeight="1">
      <c r="A143" s="218" t="str">
        <f ca="1" t="shared" si="30"/>
        <v>R.05</v>
      </c>
      <c r="B143" s="218" t="str">
        <f t="shared" si="31"/>
        <v>R</v>
      </c>
      <c r="C143" s="218" t="str">
        <f t="shared" si="32"/>
        <v>Axe 7</v>
      </c>
      <c r="D143" s="218">
        <f t="shared" si="33"/>
        <v>3</v>
      </c>
      <c r="E143">
        <f ca="1" t="shared" si="34"/>
      </c>
      <c r="F143" s="218" t="str">
        <f t="shared" si="35"/>
        <v>RépSimpleInv</v>
      </c>
      <c r="G143" s="254">
        <f ca="1" t="shared" si="37"/>
      </c>
      <c r="H143" s="217">
        <f ca="1" t="shared" si="38"/>
        <v>1</v>
      </c>
      <c r="I143">
        <f ca="1" t="shared" si="36"/>
      </c>
      <c r="J143" s="252">
        <f t="shared" si="24"/>
      </c>
    </row>
    <row r="144" spans="1:10" ht="15" customHeight="1">
      <c r="A144" s="218" t="str">
        <f ca="1" t="shared" si="30"/>
        <v>S.01</v>
      </c>
      <c r="B144" s="218" t="str">
        <f t="shared" si="31"/>
        <v>S</v>
      </c>
      <c r="C144" s="218" t="str">
        <f t="shared" si="32"/>
        <v>Axe 7</v>
      </c>
      <c r="D144" s="218">
        <f t="shared" si="33"/>
        <v>3</v>
      </c>
      <c r="E144">
        <f ca="1" t="shared" si="34"/>
      </c>
      <c r="F144" s="218" t="str">
        <f t="shared" si="35"/>
        <v>RépSimple</v>
      </c>
      <c r="G144" s="254">
        <f ca="1" t="shared" si="37"/>
      </c>
      <c r="H144" s="217">
        <f ca="1" t="shared" si="38"/>
        <v>1</v>
      </c>
      <c r="I144">
        <f ca="1" t="shared" si="36"/>
      </c>
      <c r="J144" s="252">
        <f t="shared" si="24"/>
      </c>
    </row>
    <row r="145" spans="1:10" ht="15" customHeight="1">
      <c r="A145" s="218" t="str">
        <f ca="1" t="shared" si="30"/>
        <v>S.02</v>
      </c>
      <c r="B145" s="218" t="str">
        <f t="shared" si="31"/>
        <v>S</v>
      </c>
      <c r="C145" s="218" t="str">
        <f t="shared" si="32"/>
        <v>Axe 7</v>
      </c>
      <c r="D145" s="218">
        <f t="shared" si="33"/>
        <v>3</v>
      </c>
      <c r="E145">
        <f ca="1" t="shared" si="34"/>
      </c>
      <c r="F145" s="218" t="str">
        <f t="shared" si="35"/>
        <v>RépSimple</v>
      </c>
      <c r="G145" s="254">
        <f ca="1" t="shared" si="37"/>
      </c>
      <c r="H145" s="217">
        <f ca="1" t="shared" si="38"/>
        <v>1</v>
      </c>
      <c r="I145">
        <f ca="1" t="shared" si="36"/>
      </c>
      <c r="J145" s="252">
        <f aca="true" t="shared" si="39" ref="J145:J178">G145</f>
      </c>
    </row>
    <row r="146" spans="1:10" ht="15" customHeight="1">
      <c r="A146" s="218" t="str">
        <f ca="1" t="shared" si="30"/>
        <v>S.03</v>
      </c>
      <c r="B146" s="218" t="str">
        <f t="shared" si="31"/>
        <v>S</v>
      </c>
      <c r="C146" s="218" t="str">
        <f t="shared" si="32"/>
        <v>Axe 7</v>
      </c>
      <c r="D146" s="218">
        <f t="shared" si="33"/>
        <v>3</v>
      </c>
      <c r="E146">
        <f ca="1" t="shared" si="34"/>
      </c>
      <c r="F146" s="218" t="str">
        <f t="shared" si="35"/>
        <v>RépSimple</v>
      </c>
      <c r="G146" s="254">
        <f ca="1" t="shared" si="37"/>
      </c>
      <c r="H146" s="217">
        <f ca="1" t="shared" si="38"/>
        <v>1</v>
      </c>
      <c r="I146">
        <f ca="1" t="shared" si="36"/>
      </c>
      <c r="J146" s="252">
        <f t="shared" si="39"/>
      </c>
    </row>
    <row r="147" spans="1:10" ht="15" customHeight="1">
      <c r="A147" s="218" t="str">
        <f ca="1" t="shared" si="30"/>
        <v>S.04</v>
      </c>
      <c r="B147" s="218" t="str">
        <f t="shared" si="31"/>
        <v>S</v>
      </c>
      <c r="C147" s="218" t="str">
        <f t="shared" si="32"/>
        <v>Axe 7</v>
      </c>
      <c r="D147" s="218">
        <f t="shared" si="33"/>
        <v>3</v>
      </c>
      <c r="E147">
        <f ca="1" t="shared" si="34"/>
      </c>
      <c r="F147" s="218" t="str">
        <f t="shared" si="35"/>
        <v>RépSimple</v>
      </c>
      <c r="G147" s="254">
        <f ca="1" t="shared" si="37"/>
      </c>
      <c r="H147" s="217">
        <f ca="1" t="shared" si="38"/>
        <v>1</v>
      </c>
      <c r="I147">
        <f ca="1" t="shared" si="36"/>
      </c>
      <c r="J147" s="252">
        <f t="shared" si="39"/>
      </c>
    </row>
    <row r="148" spans="1:10" ht="15" customHeight="1">
      <c r="A148" s="218" t="str">
        <f ca="1" t="shared" si="30"/>
        <v>S.05</v>
      </c>
      <c r="B148" s="218" t="str">
        <f t="shared" si="31"/>
        <v>S</v>
      </c>
      <c r="C148" s="218" t="str">
        <f t="shared" si="32"/>
        <v>Axe 7</v>
      </c>
      <c r="D148" s="218">
        <f t="shared" si="33"/>
        <v>3</v>
      </c>
      <c r="E148">
        <f ca="1" t="shared" si="34"/>
      </c>
      <c r="F148" s="218" t="str">
        <f t="shared" si="35"/>
        <v>RépSimple</v>
      </c>
      <c r="G148" s="254">
        <f ca="1" t="shared" si="37"/>
      </c>
      <c r="H148" s="217">
        <f ca="1" t="shared" si="38"/>
        <v>1</v>
      </c>
      <c r="I148">
        <f ca="1" t="shared" si="36"/>
      </c>
      <c r="J148" s="252">
        <f t="shared" si="39"/>
      </c>
    </row>
    <row r="149" spans="1:10" ht="15" customHeight="1">
      <c r="A149" s="218" t="str">
        <f ca="1" t="shared" si="30"/>
        <v>T.01</v>
      </c>
      <c r="B149" s="218" t="str">
        <f t="shared" si="31"/>
        <v>T</v>
      </c>
      <c r="C149" s="218" t="str">
        <f t="shared" si="32"/>
        <v>Axe 7</v>
      </c>
      <c r="D149" s="218">
        <f t="shared" si="33"/>
        <v>3</v>
      </c>
      <c r="E149">
        <f ca="1" t="shared" si="34"/>
      </c>
      <c r="F149" s="218" t="str">
        <f t="shared" si="35"/>
        <v>RépSimple</v>
      </c>
      <c r="G149" s="254">
        <f ca="1" t="shared" si="37"/>
      </c>
      <c r="H149" s="217">
        <f ca="1" t="shared" si="38"/>
        <v>1</v>
      </c>
      <c r="I149">
        <f ca="1" t="shared" si="36"/>
      </c>
      <c r="J149" s="252">
        <f t="shared" si="39"/>
      </c>
    </row>
    <row r="150" spans="1:10" ht="15" customHeight="1">
      <c r="A150" s="218" t="str">
        <f ca="1" t="shared" si="30"/>
        <v>T.02</v>
      </c>
      <c r="B150" s="218" t="str">
        <f t="shared" si="31"/>
        <v>T</v>
      </c>
      <c r="C150" s="218" t="str">
        <f t="shared" si="32"/>
        <v>Axe 7</v>
      </c>
      <c r="D150" s="218">
        <f t="shared" si="33"/>
        <v>3</v>
      </c>
      <c r="E150">
        <f ca="1" t="shared" si="34"/>
      </c>
      <c r="F150" s="218" t="str">
        <f t="shared" si="35"/>
        <v>RépSimple</v>
      </c>
      <c r="G150" s="254">
        <f ca="1" t="shared" si="37"/>
      </c>
      <c r="H150" s="217">
        <f ca="1" t="shared" si="38"/>
        <v>1</v>
      </c>
      <c r="I150">
        <f ca="1" t="shared" si="36"/>
      </c>
      <c r="J150" s="252">
        <f t="shared" si="39"/>
      </c>
    </row>
    <row r="151" spans="1:10" ht="15" customHeight="1">
      <c r="A151" s="218" t="str">
        <f ca="1" t="shared" si="30"/>
        <v>T.03</v>
      </c>
      <c r="B151" s="218" t="str">
        <f t="shared" si="31"/>
        <v>T</v>
      </c>
      <c r="C151" s="218" t="str">
        <f t="shared" si="32"/>
        <v>Axe 7</v>
      </c>
      <c r="D151" s="218">
        <f t="shared" si="33"/>
        <v>3</v>
      </c>
      <c r="E151">
        <f ca="1" t="shared" si="34"/>
      </c>
      <c r="F151" s="218" t="str">
        <f t="shared" si="35"/>
        <v>RépComplexe3</v>
      </c>
      <c r="G151" s="254">
        <f ca="1" t="shared" si="37"/>
      </c>
      <c r="H151" s="217">
        <f ca="1" t="shared" si="38"/>
        <v>1</v>
      </c>
      <c r="I151">
        <f ca="1" t="shared" si="36"/>
      </c>
      <c r="J151" s="252">
        <f t="shared" si="39"/>
      </c>
    </row>
    <row r="152" spans="1:10" ht="15" customHeight="1">
      <c r="A152" s="218" t="str">
        <f ca="1" t="shared" si="30"/>
        <v>T.04</v>
      </c>
      <c r="B152" s="218" t="str">
        <f t="shared" si="31"/>
        <v>T</v>
      </c>
      <c r="C152" s="218" t="str">
        <f t="shared" si="32"/>
        <v>Axe 7</v>
      </c>
      <c r="D152" s="218">
        <f t="shared" si="33"/>
        <v>3</v>
      </c>
      <c r="E152">
        <f ca="1" t="shared" si="34"/>
      </c>
      <c r="F152" s="218" t="str">
        <f t="shared" si="35"/>
        <v>RépSimpleInv</v>
      </c>
      <c r="G152" s="254">
        <f ca="1" t="shared" si="37"/>
      </c>
      <c r="H152" s="217">
        <f ca="1" t="shared" si="38"/>
        <v>1</v>
      </c>
      <c r="I152">
        <f ca="1" t="shared" si="36"/>
      </c>
      <c r="J152" s="252">
        <f t="shared" si="39"/>
      </c>
    </row>
    <row r="153" spans="1:10" ht="15" customHeight="1">
      <c r="A153" s="218" t="str">
        <f ca="1" t="shared" si="30"/>
        <v>T.05</v>
      </c>
      <c r="B153" s="218" t="str">
        <f t="shared" si="31"/>
        <v>T</v>
      </c>
      <c r="C153" s="218" t="str">
        <f t="shared" si="32"/>
        <v>Axe 7</v>
      </c>
      <c r="D153" s="218">
        <f t="shared" si="33"/>
        <v>3</v>
      </c>
      <c r="E153">
        <f ca="1" t="shared" si="34"/>
      </c>
      <c r="F153" s="218" t="str">
        <f t="shared" si="35"/>
        <v>RépSimpleInv</v>
      </c>
      <c r="G153" s="254">
        <f ca="1" t="shared" si="37"/>
      </c>
      <c r="H153" s="217">
        <f ca="1" t="shared" si="38"/>
        <v>1</v>
      </c>
      <c r="I153">
        <f ca="1" t="shared" si="36"/>
      </c>
      <c r="J153" s="252">
        <f t="shared" si="39"/>
      </c>
    </row>
    <row r="154" spans="1:10" ht="15" customHeight="1">
      <c r="A154" s="218" t="str">
        <f ca="1" t="shared" si="30"/>
        <v>T.06</v>
      </c>
      <c r="B154" s="218" t="str">
        <f t="shared" si="31"/>
        <v>T</v>
      </c>
      <c r="C154" s="218" t="str">
        <f t="shared" si="32"/>
        <v>Axe 7</v>
      </c>
      <c r="D154" s="218">
        <f t="shared" si="33"/>
        <v>3</v>
      </c>
      <c r="E154">
        <f ca="1" t="shared" si="34"/>
      </c>
      <c r="F154" s="218" t="str">
        <f t="shared" si="35"/>
        <v>RépSimple</v>
      </c>
      <c r="G154" s="254">
        <f ca="1" t="shared" si="37"/>
      </c>
      <c r="H154" s="217">
        <f ca="1" t="shared" si="38"/>
        <v>1</v>
      </c>
      <c r="I154">
        <f ca="1" t="shared" si="36"/>
      </c>
      <c r="J154" s="252">
        <f t="shared" si="39"/>
      </c>
    </row>
    <row r="155" spans="1:10" ht="15" customHeight="1">
      <c r="A155" s="218" t="str">
        <f ca="1" t="shared" si="30"/>
        <v>T.07</v>
      </c>
      <c r="B155" s="218" t="str">
        <f aca="true" t="shared" si="40" ref="B155:B176">VLOOKUP(A155,RéfN4,2,FALSE)</f>
        <v>T</v>
      </c>
      <c r="C155" s="218" t="str">
        <f aca="true" t="shared" si="41" ref="C155:C176">IF(VLOOKUP(B155,RéfN3,2,FALSE)="","",VLOOKUP(B155,RéfN3,2,FALSE))</f>
        <v>Axe 7</v>
      </c>
      <c r="D155" s="218">
        <f aca="true" t="shared" si="42" ref="D155:D176">IF(ISERROR(VLOOKUP(C155,RéfN2,2,FALSE)),0,VLOOKUP(C155,RéfN2,2,FALSE))</f>
        <v>3</v>
      </c>
      <c r="E155">
        <f ca="1" t="shared" si="34"/>
      </c>
      <c r="F155" s="218" t="str">
        <f aca="true" t="shared" si="43" ref="F155:F176">VLOOKUP(A155,RéfN4,4,FALSE)</f>
        <v>RépSimple</v>
      </c>
      <c r="G155" s="254">
        <f aca="true" ca="1" t="shared" si="44" ref="G155:G176">IF(OR(ISERROR(VLOOKUP(E155,INDIRECT(F155),2,FALSE)),ISBLANK(VLOOKUP(E155,INDIRECT(F155),2,FALSE))),"",VLOOKUP(E155,INDIRECT(F155),2,FALSE))</f>
      </c>
      <c r="H155" s="217">
        <f aca="true" ca="1" t="shared" si="45" ref="H155:H176">MAX(OFFSET(INDIRECT(F155),,1,,1))</f>
        <v>1</v>
      </c>
      <c r="J155" s="252">
        <f t="shared" si="39"/>
      </c>
    </row>
    <row r="156" spans="1:10" ht="15" customHeight="1">
      <c r="A156" s="218" t="str">
        <f ca="1" t="shared" si="30"/>
        <v>T.08</v>
      </c>
      <c r="B156" s="218" t="str">
        <f t="shared" si="40"/>
        <v>T</v>
      </c>
      <c r="C156" s="218" t="str">
        <f t="shared" si="41"/>
        <v>Axe 7</v>
      </c>
      <c r="D156" s="218">
        <f t="shared" si="42"/>
        <v>3</v>
      </c>
      <c r="E156">
        <f ca="1" t="shared" si="34"/>
      </c>
      <c r="F156" s="218" t="str">
        <f t="shared" si="43"/>
        <v>RépSimple</v>
      </c>
      <c r="G156" s="254">
        <f ca="1" t="shared" si="44"/>
      </c>
      <c r="H156" s="217">
        <f ca="1" t="shared" si="45"/>
        <v>1</v>
      </c>
      <c r="J156" s="252">
        <f t="shared" si="39"/>
      </c>
    </row>
    <row r="157" spans="1:10" ht="15" customHeight="1">
      <c r="A157" s="218" t="str">
        <f ca="1" t="shared" si="30"/>
        <v>U.01</v>
      </c>
      <c r="B157" s="218" t="str">
        <f t="shared" si="40"/>
        <v>U</v>
      </c>
      <c r="C157" s="218" t="str">
        <f t="shared" si="41"/>
        <v>Axe 8</v>
      </c>
      <c r="D157" s="218">
        <f t="shared" si="42"/>
        <v>3</v>
      </c>
      <c r="E157">
        <f ca="1" t="shared" si="34"/>
      </c>
      <c r="F157" s="218" t="str">
        <f t="shared" si="43"/>
        <v>RépSimple</v>
      </c>
      <c r="G157" s="254">
        <f ca="1" t="shared" si="44"/>
      </c>
      <c r="H157" s="217">
        <f ca="1" t="shared" si="45"/>
        <v>1</v>
      </c>
      <c r="J157" s="252">
        <f t="shared" si="39"/>
      </c>
    </row>
    <row r="158" spans="1:10" ht="15" customHeight="1">
      <c r="A158" s="218" t="str">
        <f ca="1" t="shared" si="30"/>
        <v>U.02</v>
      </c>
      <c r="B158" s="218" t="str">
        <f t="shared" si="40"/>
        <v>U</v>
      </c>
      <c r="C158" s="218" t="str">
        <f t="shared" si="41"/>
        <v>Axe 8</v>
      </c>
      <c r="D158" s="218">
        <f t="shared" si="42"/>
        <v>3</v>
      </c>
      <c r="E158">
        <f ca="1" t="shared" si="34"/>
      </c>
      <c r="F158" s="218" t="str">
        <f t="shared" si="43"/>
        <v>RépSimple</v>
      </c>
      <c r="G158" s="254">
        <f ca="1" t="shared" si="44"/>
      </c>
      <c r="H158" s="217">
        <f ca="1" t="shared" si="45"/>
        <v>1</v>
      </c>
      <c r="J158" s="252">
        <f t="shared" si="39"/>
      </c>
    </row>
    <row r="159" spans="1:10" ht="15" customHeight="1">
      <c r="A159" s="218" t="str">
        <f ca="1" t="shared" si="30"/>
        <v>U.03</v>
      </c>
      <c r="B159" s="218" t="str">
        <f t="shared" si="40"/>
        <v>U</v>
      </c>
      <c r="C159" s="218" t="str">
        <f t="shared" si="41"/>
        <v>Axe 8</v>
      </c>
      <c r="D159" s="218">
        <f t="shared" si="42"/>
        <v>3</v>
      </c>
      <c r="E159">
        <f ca="1" t="shared" si="34"/>
      </c>
      <c r="F159" s="218" t="str">
        <f t="shared" si="43"/>
        <v>RépSimpleInv</v>
      </c>
      <c r="G159" s="254">
        <f ca="1" t="shared" si="44"/>
      </c>
      <c r="H159" s="217">
        <f ca="1" t="shared" si="45"/>
        <v>1</v>
      </c>
      <c r="J159" s="252">
        <f t="shared" si="39"/>
      </c>
    </row>
    <row r="160" spans="1:10" ht="15" customHeight="1">
      <c r="A160" s="218" t="str">
        <f ca="1" t="shared" si="30"/>
        <v>U.04</v>
      </c>
      <c r="B160" s="218" t="str">
        <f t="shared" si="40"/>
        <v>U</v>
      </c>
      <c r="C160" s="218" t="str">
        <f t="shared" si="41"/>
        <v>Axe 8</v>
      </c>
      <c r="D160" s="218">
        <f t="shared" si="42"/>
        <v>3</v>
      </c>
      <c r="E160">
        <f ca="1" t="shared" si="34"/>
      </c>
      <c r="F160" s="218" t="str">
        <f t="shared" si="43"/>
        <v>RépSimple</v>
      </c>
      <c r="G160" s="254">
        <f ca="1" t="shared" si="44"/>
      </c>
      <c r="H160" s="217">
        <f ca="1" t="shared" si="45"/>
        <v>1</v>
      </c>
      <c r="J160" s="252">
        <f t="shared" si="39"/>
      </c>
    </row>
    <row r="161" spans="1:10" ht="15" customHeight="1">
      <c r="A161" s="218" t="str">
        <f ca="1" t="shared" si="30"/>
        <v>U.05</v>
      </c>
      <c r="B161" s="218" t="str">
        <f t="shared" si="40"/>
        <v>U</v>
      </c>
      <c r="C161" s="218" t="str">
        <f t="shared" si="41"/>
        <v>Axe 8</v>
      </c>
      <c r="D161" s="218">
        <f t="shared" si="42"/>
        <v>3</v>
      </c>
      <c r="E161">
        <f ca="1" t="shared" si="34"/>
      </c>
      <c r="F161" s="218" t="str">
        <f t="shared" si="43"/>
        <v>RépSimple</v>
      </c>
      <c r="G161" s="254">
        <f ca="1" t="shared" si="44"/>
      </c>
      <c r="H161" s="217">
        <f ca="1" t="shared" si="45"/>
        <v>1</v>
      </c>
      <c r="J161" s="252">
        <f t="shared" si="39"/>
      </c>
    </row>
    <row r="162" spans="1:10" ht="15" customHeight="1">
      <c r="A162" s="218" t="str">
        <f ca="1" t="shared" si="30"/>
        <v>U.06</v>
      </c>
      <c r="B162" s="218" t="str">
        <f t="shared" si="40"/>
        <v>U</v>
      </c>
      <c r="C162" s="218" t="str">
        <f t="shared" si="41"/>
        <v>Axe 8</v>
      </c>
      <c r="D162" s="218">
        <f t="shared" si="42"/>
        <v>3</v>
      </c>
      <c r="E162">
        <f ca="1" t="shared" si="34"/>
      </c>
      <c r="F162" s="218" t="str">
        <f t="shared" si="43"/>
        <v>RépSimple</v>
      </c>
      <c r="G162" s="254">
        <f ca="1" t="shared" si="44"/>
      </c>
      <c r="H162" s="217">
        <f ca="1" t="shared" si="45"/>
        <v>1</v>
      </c>
      <c r="J162" s="252">
        <f t="shared" si="39"/>
      </c>
    </row>
    <row r="163" spans="1:10" ht="15" customHeight="1">
      <c r="A163" s="218" t="str">
        <f ca="1" t="shared" si="30"/>
        <v>U.07</v>
      </c>
      <c r="B163" s="218" t="str">
        <f t="shared" si="40"/>
        <v>U</v>
      </c>
      <c r="C163" s="218" t="str">
        <f t="shared" si="41"/>
        <v>Axe 8</v>
      </c>
      <c r="D163" s="218">
        <f t="shared" si="42"/>
        <v>3</v>
      </c>
      <c r="E163">
        <f ca="1" t="shared" si="34"/>
      </c>
      <c r="F163" s="218" t="str">
        <f t="shared" si="43"/>
        <v>RépSimple</v>
      </c>
      <c r="G163" s="254">
        <f ca="1" t="shared" si="44"/>
      </c>
      <c r="H163" s="217">
        <f ca="1" t="shared" si="45"/>
        <v>1</v>
      </c>
      <c r="J163" s="252">
        <f t="shared" si="39"/>
      </c>
    </row>
    <row r="164" spans="1:10" ht="15" customHeight="1">
      <c r="A164" s="218" t="str">
        <f ca="1" t="shared" si="30"/>
        <v>U.08</v>
      </c>
      <c r="B164" s="218" t="str">
        <f t="shared" si="40"/>
        <v>U</v>
      </c>
      <c r="C164" s="218" t="str">
        <f t="shared" si="41"/>
        <v>Axe 8</v>
      </c>
      <c r="D164" s="218">
        <f t="shared" si="42"/>
        <v>3</v>
      </c>
      <c r="E164">
        <f ca="1" t="shared" si="34"/>
      </c>
      <c r="F164" s="218" t="str">
        <f t="shared" si="43"/>
        <v>RépSimple</v>
      </c>
      <c r="G164" s="254">
        <f ca="1" t="shared" si="44"/>
      </c>
      <c r="H164" s="217">
        <f ca="1" t="shared" si="45"/>
        <v>1</v>
      </c>
      <c r="J164" s="252">
        <f t="shared" si="39"/>
      </c>
    </row>
    <row r="165" spans="1:10" ht="15" customHeight="1">
      <c r="A165" s="218" t="str">
        <f ca="1" t="shared" si="30"/>
        <v>V.01</v>
      </c>
      <c r="B165" s="218" t="str">
        <f t="shared" si="40"/>
        <v>V</v>
      </c>
      <c r="C165" s="218" t="str">
        <f t="shared" si="41"/>
        <v>Axe 8</v>
      </c>
      <c r="D165" s="218">
        <f t="shared" si="42"/>
        <v>3</v>
      </c>
      <c r="E165">
        <f ca="1" t="shared" si="34"/>
      </c>
      <c r="F165" s="218" t="str">
        <f t="shared" si="43"/>
        <v>RépSimple</v>
      </c>
      <c r="G165" s="254">
        <f ca="1" t="shared" si="44"/>
      </c>
      <c r="H165" s="217">
        <f ca="1" t="shared" si="45"/>
        <v>1</v>
      </c>
      <c r="J165" s="252">
        <f t="shared" si="39"/>
      </c>
    </row>
    <row r="166" spans="1:10" ht="15" customHeight="1">
      <c r="A166" s="218" t="str">
        <f ca="1" t="shared" si="30"/>
        <v>V.02</v>
      </c>
      <c r="B166" s="218" t="str">
        <f t="shared" si="40"/>
        <v>V</v>
      </c>
      <c r="C166" s="218" t="str">
        <f t="shared" si="41"/>
        <v>Axe 8</v>
      </c>
      <c r="D166" s="218">
        <f t="shared" si="42"/>
        <v>3</v>
      </c>
      <c r="E166">
        <f ca="1" t="shared" si="34"/>
      </c>
      <c r="F166" s="218" t="str">
        <f t="shared" si="43"/>
        <v>RépSimple</v>
      </c>
      <c r="G166" s="254">
        <f ca="1" t="shared" si="44"/>
      </c>
      <c r="H166" s="217">
        <f ca="1" t="shared" si="45"/>
        <v>1</v>
      </c>
      <c r="J166" s="252">
        <f t="shared" si="39"/>
      </c>
    </row>
    <row r="167" spans="1:10" ht="15" customHeight="1">
      <c r="A167" s="218" t="str">
        <f ca="1" t="shared" si="30"/>
        <v>V.03</v>
      </c>
      <c r="B167" s="218" t="str">
        <f t="shared" si="40"/>
        <v>V</v>
      </c>
      <c r="C167" s="218" t="str">
        <f t="shared" si="41"/>
        <v>Axe 8</v>
      </c>
      <c r="D167" s="218">
        <f t="shared" si="42"/>
        <v>3</v>
      </c>
      <c r="E167">
        <f ca="1" t="shared" si="34"/>
      </c>
      <c r="F167" s="218" t="str">
        <f t="shared" si="43"/>
        <v>RépSimple</v>
      </c>
      <c r="G167" s="254">
        <f ca="1" t="shared" si="44"/>
      </c>
      <c r="H167" s="217">
        <f ca="1" t="shared" si="45"/>
        <v>1</v>
      </c>
      <c r="J167" s="252">
        <f t="shared" si="39"/>
      </c>
    </row>
    <row r="168" spans="1:10" ht="15" customHeight="1">
      <c r="A168" s="218" t="str">
        <f ca="1" t="shared" si="30"/>
        <v>V.04</v>
      </c>
      <c r="B168" s="218" t="str">
        <f t="shared" si="40"/>
        <v>V</v>
      </c>
      <c r="C168" s="218" t="str">
        <f t="shared" si="41"/>
        <v>Axe 8</v>
      </c>
      <c r="D168" s="218">
        <f t="shared" si="42"/>
        <v>3</v>
      </c>
      <c r="E168">
        <f ca="1" t="shared" si="34"/>
      </c>
      <c r="F168" s="218" t="str">
        <f t="shared" si="43"/>
        <v>RépSimple</v>
      </c>
      <c r="G168" s="254">
        <f ca="1" t="shared" si="44"/>
      </c>
      <c r="H168" s="217">
        <f ca="1" t="shared" si="45"/>
        <v>1</v>
      </c>
      <c r="J168" s="252">
        <f t="shared" si="39"/>
      </c>
    </row>
    <row r="169" spans="1:10" ht="15" customHeight="1">
      <c r="A169" s="218" t="str">
        <f ca="1" t="shared" si="30"/>
        <v>W.01</v>
      </c>
      <c r="B169" s="218" t="str">
        <f t="shared" si="40"/>
        <v>W</v>
      </c>
      <c r="C169" s="218" t="str">
        <f t="shared" si="41"/>
        <v>Axe 8</v>
      </c>
      <c r="D169" s="218">
        <f t="shared" si="42"/>
        <v>3</v>
      </c>
      <c r="E169">
        <f ca="1" t="shared" si="34"/>
      </c>
      <c r="F169" s="218" t="str">
        <f t="shared" si="43"/>
        <v>RépSimple</v>
      </c>
      <c r="G169" s="254">
        <f ca="1" t="shared" si="44"/>
      </c>
      <c r="H169" s="217">
        <f ca="1" t="shared" si="45"/>
        <v>1</v>
      </c>
      <c r="J169" s="252">
        <f t="shared" si="39"/>
      </c>
    </row>
    <row r="170" spans="1:10" ht="15" customHeight="1">
      <c r="A170" s="218" t="str">
        <f ca="1" t="shared" si="30"/>
        <v>W.02</v>
      </c>
      <c r="B170" s="218" t="str">
        <f t="shared" si="40"/>
        <v>W</v>
      </c>
      <c r="C170" s="218" t="str">
        <f t="shared" si="41"/>
        <v>Axe 8</v>
      </c>
      <c r="D170" s="218">
        <f t="shared" si="42"/>
        <v>3</v>
      </c>
      <c r="E170">
        <f ca="1" t="shared" si="34"/>
      </c>
      <c r="F170" s="218" t="str">
        <f t="shared" si="43"/>
        <v>RépSimple</v>
      </c>
      <c r="G170" s="254">
        <f ca="1" t="shared" si="44"/>
      </c>
      <c r="H170" s="217">
        <f ca="1" t="shared" si="45"/>
        <v>1</v>
      </c>
      <c r="J170" s="252">
        <f t="shared" si="39"/>
      </c>
    </row>
    <row r="171" spans="1:10" ht="15" customHeight="1">
      <c r="A171" s="218" t="str">
        <f ca="1" t="shared" si="30"/>
        <v>W.03</v>
      </c>
      <c r="B171" s="218" t="str">
        <f t="shared" si="40"/>
        <v>W</v>
      </c>
      <c r="C171" s="218" t="str">
        <f t="shared" si="41"/>
        <v>Axe 8</v>
      </c>
      <c r="D171" s="218">
        <f t="shared" si="42"/>
        <v>3</v>
      </c>
      <c r="E171">
        <f ca="1" t="shared" si="34"/>
      </c>
      <c r="F171" s="218" t="str">
        <f t="shared" si="43"/>
        <v>RépSimple</v>
      </c>
      <c r="G171" s="254">
        <f ca="1" t="shared" si="44"/>
      </c>
      <c r="H171" s="217">
        <f ca="1" t="shared" si="45"/>
        <v>1</v>
      </c>
      <c r="J171" s="252">
        <f t="shared" si="39"/>
      </c>
    </row>
    <row r="172" spans="1:10" ht="15" customHeight="1">
      <c r="A172" s="218" t="str">
        <f ca="1" t="shared" si="30"/>
        <v>W.04</v>
      </c>
      <c r="B172" s="218" t="str">
        <f t="shared" si="40"/>
        <v>W</v>
      </c>
      <c r="C172" s="218" t="str">
        <f t="shared" si="41"/>
        <v>Axe 8</v>
      </c>
      <c r="D172" s="218">
        <f t="shared" si="42"/>
        <v>3</v>
      </c>
      <c r="E172">
        <f ca="1" t="shared" si="34"/>
      </c>
      <c r="F172" s="218" t="str">
        <f t="shared" si="43"/>
        <v>RépSimple</v>
      </c>
      <c r="G172" s="254">
        <f ca="1" t="shared" si="44"/>
      </c>
      <c r="H172" s="217">
        <f ca="1" t="shared" si="45"/>
        <v>1</v>
      </c>
      <c r="J172" s="252">
        <f t="shared" si="39"/>
      </c>
    </row>
    <row r="173" spans="1:10" ht="15" customHeight="1">
      <c r="A173" s="218" t="str">
        <f ca="1" t="shared" si="30"/>
        <v>W.05</v>
      </c>
      <c r="B173" s="218" t="str">
        <f t="shared" si="40"/>
        <v>W</v>
      </c>
      <c r="C173" s="218" t="str">
        <f t="shared" si="41"/>
        <v>Axe 8</v>
      </c>
      <c r="D173" s="218">
        <f t="shared" si="42"/>
        <v>3</v>
      </c>
      <c r="E173">
        <f ca="1" t="shared" si="34"/>
      </c>
      <c r="F173" s="218" t="str">
        <f t="shared" si="43"/>
        <v>RépSimple</v>
      </c>
      <c r="G173" s="254">
        <f ca="1" t="shared" si="44"/>
      </c>
      <c r="H173" s="217">
        <f ca="1" t="shared" si="45"/>
        <v>1</v>
      </c>
      <c r="J173" s="252">
        <f t="shared" si="39"/>
      </c>
    </row>
    <row r="174" spans="1:10" ht="15" customHeight="1">
      <c r="A174" s="218" t="str">
        <f ca="1" t="shared" si="30"/>
        <v>W.06</v>
      </c>
      <c r="B174" s="218" t="str">
        <f t="shared" si="40"/>
        <v>W</v>
      </c>
      <c r="C174" s="218" t="str">
        <f t="shared" si="41"/>
        <v>Axe 8</v>
      </c>
      <c r="D174" s="218">
        <f t="shared" si="42"/>
        <v>3</v>
      </c>
      <c r="E174">
        <f ca="1" t="shared" si="34"/>
      </c>
      <c r="F174" s="218" t="str">
        <f t="shared" si="43"/>
        <v>RépSimpleInv</v>
      </c>
      <c r="G174" s="254">
        <f ca="1" t="shared" si="44"/>
      </c>
      <c r="H174" s="217">
        <f ca="1" t="shared" si="45"/>
        <v>1</v>
      </c>
      <c r="J174" s="252">
        <f t="shared" si="39"/>
      </c>
    </row>
    <row r="175" spans="1:10" ht="15" customHeight="1">
      <c r="A175" s="218" t="str">
        <f ca="1" t="shared" si="30"/>
        <v>W.07</v>
      </c>
      <c r="B175" s="218" t="str">
        <f t="shared" si="40"/>
        <v>W</v>
      </c>
      <c r="C175" s="218" t="str">
        <f t="shared" si="41"/>
        <v>Axe 8</v>
      </c>
      <c r="D175" s="218">
        <f t="shared" si="42"/>
        <v>3</v>
      </c>
      <c r="E175">
        <f ca="1" t="shared" si="34"/>
      </c>
      <c r="F175" s="218" t="str">
        <f t="shared" si="43"/>
        <v>RépSimple</v>
      </c>
      <c r="G175" s="254">
        <f ca="1" t="shared" si="44"/>
      </c>
      <c r="H175" s="217">
        <f ca="1" t="shared" si="45"/>
        <v>1</v>
      </c>
      <c r="J175" s="252">
        <f t="shared" si="39"/>
      </c>
    </row>
    <row r="176" spans="1:10" ht="15" customHeight="1">
      <c r="A176" s="218" t="str">
        <f ca="1" t="shared" si="30"/>
        <v>X.01</v>
      </c>
      <c r="B176" s="218" t="str">
        <f t="shared" si="40"/>
        <v>X</v>
      </c>
      <c r="C176" s="218" t="str">
        <f t="shared" si="41"/>
        <v>Axe 9</v>
      </c>
      <c r="D176" s="218">
        <f t="shared" si="42"/>
        <v>3</v>
      </c>
      <c r="E176">
        <f ca="1" t="shared" si="34"/>
      </c>
      <c r="F176" s="218" t="str">
        <f t="shared" si="43"/>
        <v>RépSimple</v>
      </c>
      <c r="G176" s="254">
        <f ca="1" t="shared" si="44"/>
      </c>
      <c r="H176" s="217">
        <f ca="1" t="shared" si="45"/>
        <v>1</v>
      </c>
      <c r="I176">
        <f ca="1" t="shared" si="36"/>
      </c>
      <c r="J176" s="252">
        <f t="shared" si="39"/>
      </c>
    </row>
    <row r="177" spans="1:10" ht="15" customHeight="1">
      <c r="A177" s="218" t="str">
        <f ca="1" t="shared" si="30"/>
        <v>X.02</v>
      </c>
      <c r="B177" s="218" t="str">
        <f>VLOOKUP(A177,RéfN4,2,FALSE)</f>
        <v>X</v>
      </c>
      <c r="C177" s="218" t="str">
        <f>IF(VLOOKUP(B177,RéfN3,2,FALSE)="","",VLOOKUP(B177,RéfN3,2,FALSE))</f>
        <v>Axe 9</v>
      </c>
      <c r="D177" s="218">
        <f>IF(ISERROR(VLOOKUP(C177,RéfN2,2,FALSE)),0,VLOOKUP(C177,RéfN2,2,FALSE))</f>
        <v>3</v>
      </c>
      <c r="E177">
        <f ca="1" t="shared" si="34"/>
      </c>
      <c r="F177" s="218" t="str">
        <f>VLOOKUP(A177,RéfN4,4,FALSE)</f>
        <v>RépSimple</v>
      </c>
      <c r="G177" s="254">
        <f ca="1">IF(OR(ISERROR(VLOOKUP(E177,INDIRECT(F177),2,FALSE)),ISBLANK(VLOOKUP(E177,INDIRECT(F177),2,FALSE))),"",VLOOKUP(E177,INDIRECT(F177),2,FALSE))</f>
      </c>
      <c r="H177" s="217">
        <f ca="1">MAX(OFFSET(INDIRECT(F177),,1,,1))</f>
        <v>1</v>
      </c>
      <c r="J177" s="252">
        <f t="shared" si="39"/>
      </c>
    </row>
    <row r="178" spans="1:10" ht="15" customHeight="1">
      <c r="A178" s="218" t="str">
        <f ca="1" t="shared" si="30"/>
        <v>X.03</v>
      </c>
      <c r="B178" s="218" t="str">
        <f>VLOOKUP(A178,RéfN4,2,FALSE)</f>
        <v>X</v>
      </c>
      <c r="C178" s="218" t="str">
        <f>IF(VLOOKUP(B178,RéfN3,2,FALSE)="","",VLOOKUP(B178,RéfN3,2,FALSE))</f>
        <v>Axe 9</v>
      </c>
      <c r="D178" s="218">
        <f>IF(ISERROR(VLOOKUP(C178,RéfN2,2,FALSE)),0,VLOOKUP(C178,RéfN2,2,FALSE))</f>
        <v>3</v>
      </c>
      <c r="E178">
        <f ca="1" t="shared" si="34"/>
      </c>
      <c r="F178" s="218" t="str">
        <f>VLOOKUP(A178,RéfN4,4,FALSE)</f>
        <v>RépSimple</v>
      </c>
      <c r="G178" s="254">
        <f ca="1">IF(OR(ISERROR(VLOOKUP(E178,INDIRECT(F178),2,FALSE)),ISBLANK(VLOOKUP(E178,INDIRECT(F178),2,FALSE))),"",VLOOKUP(E178,INDIRECT(F178),2,FALSE))</f>
      </c>
      <c r="H178" s="217">
        <f ca="1">MAX(OFFSET(INDIRECT(F178),,1,,1))</f>
        <v>1</v>
      </c>
      <c r="J178" s="252">
        <f t="shared" si="39"/>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Feuil13">
    <tabColor theme="6"/>
  </sheetPr>
  <dimension ref="A2:AO12"/>
  <sheetViews>
    <sheetView showGridLines="0" showRowColHeaders="0" zoomScale="80" zoomScaleNormal="80" zoomScalePageLayoutView="0" workbookViewId="0" topLeftCell="A1">
      <selection activeCell="AB15" sqref="AB15"/>
    </sheetView>
  </sheetViews>
  <sheetFormatPr defaultColWidth="12" defaultRowHeight="11.25"/>
  <cols>
    <col min="1" max="1" width="3.33203125" style="0" customWidth="1"/>
    <col min="2" max="41" width="4.33203125" style="0" customWidth="1"/>
  </cols>
  <sheetData>
    <row r="1" ht="76.5" customHeight="1"/>
    <row r="2" spans="1:41" ht="33.75" customHeight="1">
      <c r="A2" s="1"/>
      <c r="B2" s="314" t="s">
        <v>270</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5"/>
      <c r="AN2" s="315"/>
      <c r="AO2" s="315"/>
    </row>
    <row r="3" spans="1:41" ht="40.5" customHeight="1">
      <c r="A3" s="134"/>
      <c r="B3" s="135"/>
      <c r="C3" s="426" t="s">
        <v>271</v>
      </c>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313"/>
      <c r="AN3" s="313"/>
      <c r="AO3" s="313"/>
    </row>
    <row r="4" spans="1:41" ht="15" customHeight="1">
      <c r="A4" s="134"/>
      <c r="B4" s="136"/>
      <c r="C4" s="187"/>
      <c r="D4" s="137"/>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4"/>
      <c r="AF4" s="134"/>
      <c r="AG4" s="134"/>
      <c r="AH4" s="134"/>
      <c r="AI4" s="134"/>
      <c r="AJ4" s="134"/>
      <c r="AK4" s="134"/>
      <c r="AL4" s="134"/>
      <c r="AM4" s="134"/>
      <c r="AN4" s="134"/>
      <c r="AO4" s="134"/>
    </row>
    <row r="5" spans="1:41" ht="22.5" customHeight="1">
      <c r="A5" s="142"/>
      <c r="B5" s="140"/>
      <c r="C5" s="139"/>
      <c r="D5" s="181" t="s">
        <v>357</v>
      </c>
      <c r="E5" s="141"/>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42"/>
      <c r="AF5" s="142"/>
      <c r="AG5" s="142"/>
      <c r="AH5" s="142"/>
      <c r="AI5" s="142"/>
      <c r="AJ5" s="142"/>
      <c r="AK5" s="142"/>
      <c r="AL5" s="142"/>
      <c r="AM5" s="142"/>
      <c r="AN5" s="142"/>
      <c r="AO5" s="142"/>
    </row>
    <row r="6" spans="1:41" ht="66" customHeight="1">
      <c r="A6" s="141"/>
      <c r="B6" s="258"/>
      <c r="C6" s="425" t="s">
        <v>277</v>
      </c>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312"/>
      <c r="AN6" s="312"/>
      <c r="AO6" s="312"/>
    </row>
    <row r="7" spans="1:41" ht="19.5" customHeight="1">
      <c r="A7" s="142"/>
      <c r="B7" s="140"/>
      <c r="C7" s="139"/>
      <c r="D7" s="181" t="s">
        <v>358</v>
      </c>
      <c r="E7" s="141"/>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42"/>
      <c r="AF7" s="142"/>
      <c r="AG7" s="142"/>
      <c r="AH7" s="142"/>
      <c r="AI7" s="142"/>
      <c r="AJ7" s="142"/>
      <c r="AK7" s="142"/>
      <c r="AL7" s="142"/>
      <c r="AM7" s="142"/>
      <c r="AN7" s="142"/>
      <c r="AO7" s="142"/>
    </row>
    <row r="8" spans="1:41" ht="19.5" customHeight="1">
      <c r="A8" s="142"/>
      <c r="B8" s="258"/>
      <c r="C8" s="340" t="s">
        <v>278</v>
      </c>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row>
    <row r="9" spans="1:41" ht="30.75" customHeight="1">
      <c r="A9" s="141"/>
      <c r="B9" s="258"/>
      <c r="C9" s="340" t="s">
        <v>272</v>
      </c>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row>
    <row r="10" spans="1:41" ht="30.75" customHeight="1">
      <c r="A10" s="141"/>
      <c r="B10" s="258"/>
      <c r="C10" s="340" t="s">
        <v>281</v>
      </c>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137"/>
      <c r="AN10" s="137"/>
      <c r="AO10" s="137"/>
    </row>
    <row r="11" spans="1:41" ht="28.5" customHeight="1">
      <c r="A11" s="259"/>
      <c r="C11" s="134" t="s">
        <v>279</v>
      </c>
      <c r="D11" s="143"/>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34"/>
      <c r="AF11" s="134"/>
      <c r="AG11" s="134"/>
      <c r="AH11" s="134"/>
      <c r="AI11" s="134"/>
      <c r="AJ11" s="134"/>
      <c r="AK11" s="134"/>
      <c r="AL11" s="134"/>
      <c r="AM11" s="134"/>
      <c r="AN11" s="134"/>
      <c r="AO11" s="134"/>
    </row>
    <row r="12" spans="1:41" ht="28.5" customHeight="1">
      <c r="A12" s="134"/>
      <c r="B12" s="134"/>
      <c r="C12" s="143"/>
      <c r="D12" s="143"/>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34"/>
      <c r="AF12" s="134"/>
      <c r="AG12" s="134"/>
      <c r="AH12" s="134"/>
      <c r="AI12" s="134"/>
      <c r="AJ12" s="134"/>
      <c r="AK12" s="134"/>
      <c r="AL12" s="134"/>
      <c r="AM12" s="134"/>
      <c r="AN12" s="134"/>
      <c r="AO12" s="134"/>
    </row>
  </sheetData>
  <sheetProtection sheet="1"/>
  <mergeCells count="5">
    <mergeCell ref="C10:AL10"/>
    <mergeCell ref="C9:AO9"/>
    <mergeCell ref="C8:AO8"/>
    <mergeCell ref="C6:AL6"/>
    <mergeCell ref="C3:AL3"/>
  </mergeCells>
  <printOptions/>
  <pageMargins left="0.7" right="0.7" top="0.75" bottom="0.75" header="0.3" footer="0.3"/>
  <pageSetup horizontalDpi="600" verticalDpi="600" orientation="landscape" paperSize="9" r:id="rId3"/>
  <headerFooter>
    <oddHeader>&amp;LANAP&amp;RInterDiag Médicaments V2</oddHeader>
    <oddFooter>&amp;R&amp;P/&amp;P</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Feuil14">
    <tabColor theme="6"/>
  </sheetPr>
  <dimension ref="A8:Y182"/>
  <sheetViews>
    <sheetView showGridLines="0" zoomScalePageLayoutView="0" workbookViewId="0" topLeftCell="A6">
      <pane ySplit="10" topLeftCell="A16" activePane="bottomLeft" state="frozen"/>
      <selection pane="topLeft" activeCell="AK26" sqref="AK26"/>
      <selection pane="bottomLeft" activeCell="I1" sqref="I1:I16384"/>
    </sheetView>
  </sheetViews>
  <sheetFormatPr defaultColWidth="12" defaultRowHeight="11.25"/>
  <cols>
    <col min="1" max="1" width="4.83203125" style="258" customWidth="1"/>
    <col min="2" max="2" width="24.33203125" style="0" customWidth="1"/>
    <col min="3" max="3" width="8.16015625" style="0" customWidth="1"/>
    <col min="4" max="4" width="23" style="0" customWidth="1"/>
    <col min="5" max="5" width="9.16015625" style="0" hidden="1" customWidth="1"/>
    <col min="6" max="6" width="24.33203125" style="0" hidden="1" customWidth="1"/>
    <col min="7" max="7" width="6.5" style="0" customWidth="1"/>
    <col min="8" max="8" width="52.33203125" style="0" customWidth="1"/>
    <col min="9" max="9" width="39" style="0" hidden="1" customWidth="1"/>
    <col min="10" max="10" width="39" style="0" customWidth="1"/>
    <col min="11" max="12" width="20.83203125" style="0" customWidth="1"/>
    <col min="13" max="13" width="23.83203125" style="0" customWidth="1"/>
    <col min="14" max="14" width="28.5" style="0" customWidth="1"/>
    <col min="15" max="15" width="45.5" style="0" customWidth="1"/>
    <col min="18" max="18" width="13" style="0" customWidth="1"/>
  </cols>
  <sheetData>
    <row r="1" s="260" customFormat="1" ht="11.25"/>
    <row r="2" s="260" customFormat="1" ht="11.25"/>
    <row r="3" s="260" customFormat="1" ht="11.25"/>
    <row r="4" s="260" customFormat="1" ht="11.25"/>
    <row r="5" s="260" customFormat="1" ht="11.25"/>
    <row r="6" s="260" customFormat="1" ht="11.25"/>
    <row r="7" s="260" customFormat="1" ht="11.25"/>
    <row r="8" spans="1:18" s="260" customFormat="1" ht="36.75" customHeight="1">
      <c r="A8" s="317" t="s">
        <v>585</v>
      </c>
      <c r="B8" s="317"/>
      <c r="C8" s="317"/>
      <c r="D8" s="317"/>
      <c r="E8" s="317"/>
      <c r="F8" s="317"/>
      <c r="G8" s="317"/>
      <c r="H8" s="317"/>
      <c r="R8" s="310"/>
    </row>
    <row r="9" spans="1:18" s="260" customFormat="1" ht="12.75" customHeight="1">
      <c r="A9" s="317"/>
      <c r="B9" s="317"/>
      <c r="C9" s="317"/>
      <c r="D9" s="317"/>
      <c r="E9" s="317"/>
      <c r="F9" s="317"/>
      <c r="G9" s="317"/>
      <c r="H9" s="317"/>
      <c r="R9" s="201"/>
    </row>
    <row r="10" s="260" customFormat="1" ht="12.75">
      <c r="R10" s="201"/>
    </row>
    <row r="11" spans="1:25" ht="21" customHeight="1">
      <c r="A11" s="261"/>
      <c r="B11" s="316">
        <f>Identification!J18</f>
        <v>0</v>
      </c>
      <c r="C11" s="316"/>
      <c r="D11" s="316"/>
      <c r="E11" s="316"/>
      <c r="F11" s="316"/>
      <c r="G11" s="316"/>
      <c r="H11" s="316"/>
      <c r="I11" s="261"/>
      <c r="J11" s="322">
        <f>Identification!J28</f>
        <v>0</v>
      </c>
      <c r="K11" s="261"/>
      <c r="L11" s="261"/>
      <c r="M11" s="261"/>
      <c r="N11" s="261"/>
      <c r="O11" s="257"/>
      <c r="P11" s="257"/>
      <c r="Q11" s="257"/>
      <c r="R11" s="201"/>
      <c r="S11" s="257"/>
      <c r="T11" s="257"/>
      <c r="U11" s="257"/>
      <c r="V11" s="257"/>
      <c r="W11" s="257"/>
      <c r="X11" s="257"/>
      <c r="Y11" s="257"/>
    </row>
    <row r="12" spans="1:25" ht="12" customHeight="1" thickBot="1">
      <c r="A12" s="261"/>
      <c r="B12" s="261"/>
      <c r="C12" s="261"/>
      <c r="D12" s="261"/>
      <c r="E12" s="261"/>
      <c r="F12" s="261"/>
      <c r="G12" s="261"/>
      <c r="H12" s="261"/>
      <c r="I12" s="261"/>
      <c r="J12" s="261"/>
      <c r="K12" s="261"/>
      <c r="L12" s="261"/>
      <c r="M12" s="261"/>
      <c r="N12" s="261"/>
      <c r="O12" s="257"/>
      <c r="P12" s="257"/>
      <c r="Q12" s="257"/>
      <c r="R12" s="201"/>
      <c r="S12" s="257"/>
      <c r="T12" s="257"/>
      <c r="U12" s="257"/>
      <c r="V12" s="257"/>
      <c r="W12" s="257"/>
      <c r="X12" s="257"/>
      <c r="Y12" s="257"/>
    </row>
    <row r="13" spans="1:18" ht="15" customHeight="1">
      <c r="A13" s="429" t="s">
        <v>102</v>
      </c>
      <c r="B13" s="435"/>
      <c r="C13" s="429" t="s">
        <v>103</v>
      </c>
      <c r="D13" s="430"/>
      <c r="E13" s="265"/>
      <c r="F13" s="262"/>
      <c r="G13" s="429" t="s">
        <v>104</v>
      </c>
      <c r="H13" s="435"/>
      <c r="I13" s="438" t="s">
        <v>273</v>
      </c>
      <c r="J13" s="438" t="s">
        <v>273</v>
      </c>
      <c r="K13" s="438" t="s">
        <v>274</v>
      </c>
      <c r="L13" s="438" t="s">
        <v>275</v>
      </c>
      <c r="M13" s="441" t="s">
        <v>276</v>
      </c>
      <c r="N13" s="427" t="s">
        <v>284</v>
      </c>
      <c r="O13" s="427" t="s">
        <v>328</v>
      </c>
      <c r="R13" s="201"/>
    </row>
    <row r="14" spans="1:15" ht="11.25" customHeight="1">
      <c r="A14" s="431"/>
      <c r="B14" s="436"/>
      <c r="C14" s="431"/>
      <c r="D14" s="432"/>
      <c r="E14" s="266"/>
      <c r="F14" s="263"/>
      <c r="G14" s="431"/>
      <c r="H14" s="436"/>
      <c r="I14" s="439"/>
      <c r="J14" s="439"/>
      <c r="K14" s="439"/>
      <c r="L14" s="439"/>
      <c r="M14" s="442"/>
      <c r="N14" s="428"/>
      <c r="O14" s="428"/>
    </row>
    <row r="15" spans="1:15" ht="12" customHeight="1" thickBot="1">
      <c r="A15" s="433"/>
      <c r="B15" s="437"/>
      <c r="C15" s="433"/>
      <c r="D15" s="434"/>
      <c r="E15" s="267"/>
      <c r="F15" s="264"/>
      <c r="G15" s="433"/>
      <c r="H15" s="437"/>
      <c r="I15" s="440"/>
      <c r="J15" s="439"/>
      <c r="K15" s="439"/>
      <c r="L15" s="439"/>
      <c r="M15" s="442"/>
      <c r="N15" s="428"/>
      <c r="O15" s="428"/>
    </row>
    <row r="16" spans="1:15" ht="11.25">
      <c r="A16"/>
      <c r="J16" s="309"/>
      <c r="K16" s="309"/>
      <c r="L16" s="309"/>
      <c r="M16" s="309"/>
      <c r="N16" s="309"/>
      <c r="O16" s="309"/>
    </row>
    <row r="17" spans="1:15" ht="11.25">
      <c r="A17"/>
      <c r="J17" s="309"/>
      <c r="K17" s="309"/>
      <c r="L17" s="309"/>
      <c r="M17" s="309"/>
      <c r="N17" s="309"/>
      <c r="O17" s="309"/>
    </row>
    <row r="18" spans="1:15" ht="11.25">
      <c r="A18"/>
      <c r="J18" s="309"/>
      <c r="K18" s="309"/>
      <c r="L18" s="309"/>
      <c r="M18" s="309"/>
      <c r="N18" s="309"/>
      <c r="O18" s="309"/>
    </row>
    <row r="19" spans="1:15" ht="11.25">
      <c r="A19"/>
      <c r="J19" s="309"/>
      <c r="K19" s="309"/>
      <c r="L19" s="309"/>
      <c r="M19" s="309"/>
      <c r="N19" s="309"/>
      <c r="O19" s="309"/>
    </row>
    <row r="20" spans="1:15" ht="11.25">
      <c r="A20"/>
      <c r="J20" s="309"/>
      <c r="K20" s="309"/>
      <c r="L20" s="309"/>
      <c r="M20" s="309"/>
      <c r="N20" s="309"/>
      <c r="O20" s="309"/>
    </row>
    <row r="21" spans="1:15" ht="11.25">
      <c r="A21"/>
      <c r="J21" s="309"/>
      <c r="K21" s="309"/>
      <c r="L21" s="309"/>
      <c r="M21" s="309"/>
      <c r="N21" s="309"/>
      <c r="O21" s="309"/>
    </row>
    <row r="22" spans="1:15" ht="11.25">
      <c r="A22"/>
      <c r="J22" s="309"/>
      <c r="K22" s="309"/>
      <c r="L22" s="309"/>
      <c r="M22" s="309"/>
      <c r="N22" s="309"/>
      <c r="O22" s="309"/>
    </row>
    <row r="23" spans="1:15" ht="11.25">
      <c r="A23"/>
      <c r="J23" s="309"/>
      <c r="K23" s="309"/>
      <c r="L23" s="309"/>
      <c r="M23" s="309"/>
      <c r="N23" s="309"/>
      <c r="O23" s="309"/>
    </row>
    <row r="24" spans="1:15" ht="11.25">
      <c r="A24"/>
      <c r="J24" s="309"/>
      <c r="K24" s="309"/>
      <c r="L24" s="309"/>
      <c r="M24" s="309"/>
      <c r="N24" s="309"/>
      <c r="O24" s="309"/>
    </row>
    <row r="25" spans="1:15" ht="11.25">
      <c r="A25"/>
      <c r="J25" s="309"/>
      <c r="K25" s="309"/>
      <c r="L25" s="309"/>
      <c r="M25" s="309"/>
      <c r="N25" s="309"/>
      <c r="O25" s="309"/>
    </row>
    <row r="26" spans="1:15" ht="11.25">
      <c r="A26"/>
      <c r="J26" s="309"/>
      <c r="K26" s="309"/>
      <c r="L26" s="309"/>
      <c r="M26" s="309"/>
      <c r="N26" s="309"/>
      <c r="O26" s="309"/>
    </row>
    <row r="27" spans="1:15" ht="11.25">
      <c r="A27"/>
      <c r="J27" s="309"/>
      <c r="K27" s="309"/>
      <c r="L27" s="309"/>
      <c r="M27" s="309"/>
      <c r="N27" s="309"/>
      <c r="O27" s="309"/>
    </row>
    <row r="28" spans="1:15" ht="11.25">
      <c r="A28"/>
      <c r="J28" s="309"/>
      <c r="K28" s="309"/>
      <c r="L28" s="309"/>
      <c r="M28" s="309"/>
      <c r="N28" s="309"/>
      <c r="O28" s="309"/>
    </row>
    <row r="29" spans="1:15" ht="11.25">
      <c r="A29"/>
      <c r="J29" s="309"/>
      <c r="K29" s="309"/>
      <c r="L29" s="309"/>
      <c r="M29" s="309"/>
      <c r="N29" s="309"/>
      <c r="O29" s="309"/>
    </row>
    <row r="30" spans="1:15" ht="11.25">
      <c r="A30"/>
      <c r="J30" s="309"/>
      <c r="K30" s="309"/>
      <c r="L30" s="309"/>
      <c r="M30" s="309"/>
      <c r="N30" s="309"/>
      <c r="O30" s="309"/>
    </row>
    <row r="31" spans="1:15" ht="11.25">
      <c r="A31"/>
      <c r="J31" s="309"/>
      <c r="K31" s="309"/>
      <c r="L31" s="309"/>
      <c r="M31" s="309"/>
      <c r="N31" s="309"/>
      <c r="O31" s="309"/>
    </row>
    <row r="32" spans="1:15" ht="11.25">
      <c r="A32"/>
      <c r="J32" s="309"/>
      <c r="K32" s="309"/>
      <c r="L32" s="309"/>
      <c r="M32" s="309"/>
      <c r="N32" s="309"/>
      <c r="O32" s="309"/>
    </row>
    <row r="33" spans="1:15" ht="11.25">
      <c r="A33"/>
      <c r="J33" s="309"/>
      <c r="K33" s="309"/>
      <c r="L33" s="309"/>
      <c r="M33" s="309"/>
      <c r="N33" s="309"/>
      <c r="O33" s="309"/>
    </row>
    <row r="34" spans="1:15" ht="11.25">
      <c r="A34"/>
      <c r="J34" s="309"/>
      <c r="K34" s="309"/>
      <c r="L34" s="309"/>
      <c r="M34" s="309"/>
      <c r="N34" s="309"/>
      <c r="O34" s="309"/>
    </row>
    <row r="35" spans="1:15" ht="11.25">
      <c r="A35"/>
      <c r="J35" s="309"/>
      <c r="K35" s="309"/>
      <c r="L35" s="309"/>
      <c r="M35" s="309"/>
      <c r="N35" s="309"/>
      <c r="O35" s="309"/>
    </row>
    <row r="36" spans="1:15" ht="11.25">
      <c r="A36"/>
      <c r="J36" s="309"/>
      <c r="K36" s="309"/>
      <c r="L36" s="309"/>
      <c r="M36" s="309"/>
      <c r="N36" s="309"/>
      <c r="O36" s="309"/>
    </row>
    <row r="37" spans="1:15" ht="11.25">
      <c r="A37"/>
      <c r="J37" s="309"/>
      <c r="K37" s="309"/>
      <c r="L37" s="309"/>
      <c r="M37" s="309"/>
      <c r="N37" s="309"/>
      <c r="O37" s="309"/>
    </row>
    <row r="38" spans="1:15" ht="11.25">
      <c r="A38"/>
      <c r="J38" s="309"/>
      <c r="K38" s="309"/>
      <c r="L38" s="309"/>
      <c r="M38" s="309"/>
      <c r="N38" s="309"/>
      <c r="O38" s="309"/>
    </row>
    <row r="39" spans="1:15" ht="11.25">
      <c r="A39"/>
      <c r="J39" s="309"/>
      <c r="K39" s="309"/>
      <c r="L39" s="309"/>
      <c r="M39" s="309"/>
      <c r="N39" s="309"/>
      <c r="O39" s="309"/>
    </row>
    <row r="40" spans="1:15" ht="11.25">
      <c r="A40"/>
      <c r="J40" s="309"/>
      <c r="K40" s="309"/>
      <c r="L40" s="309"/>
      <c r="M40" s="309"/>
      <c r="N40" s="309"/>
      <c r="O40" s="309"/>
    </row>
    <row r="41" spans="1:15" ht="11.25">
      <c r="A41"/>
      <c r="J41" s="309"/>
      <c r="K41" s="309"/>
      <c r="L41" s="309"/>
      <c r="M41" s="309"/>
      <c r="N41" s="309"/>
      <c r="O41" s="309"/>
    </row>
    <row r="42" spans="1:15" ht="11.25">
      <c r="A42"/>
      <c r="J42" s="309"/>
      <c r="K42" s="309"/>
      <c r="L42" s="309"/>
      <c r="M42" s="309"/>
      <c r="N42" s="309"/>
      <c r="O42" s="309"/>
    </row>
    <row r="43" spans="1:15" ht="11.25">
      <c r="A43"/>
      <c r="J43" s="309"/>
      <c r="K43" s="309"/>
      <c r="L43" s="309"/>
      <c r="M43" s="309"/>
      <c r="N43" s="309"/>
      <c r="O43" s="309"/>
    </row>
    <row r="44" spans="1:15" ht="11.25">
      <c r="A44"/>
      <c r="J44" s="309"/>
      <c r="K44" s="309"/>
      <c r="L44" s="309"/>
      <c r="M44" s="309"/>
      <c r="N44" s="309"/>
      <c r="O44" s="309"/>
    </row>
    <row r="45" spans="1:15" ht="11.25">
      <c r="A45"/>
      <c r="J45" s="309"/>
      <c r="K45" s="309"/>
      <c r="L45" s="309"/>
      <c r="M45" s="309"/>
      <c r="N45" s="309"/>
      <c r="O45" s="309"/>
    </row>
    <row r="46" spans="1:15" ht="11.25">
      <c r="A46"/>
      <c r="J46" s="309"/>
      <c r="K46" s="309"/>
      <c r="L46" s="309"/>
      <c r="M46" s="309"/>
      <c r="N46" s="309"/>
      <c r="O46" s="309"/>
    </row>
    <row r="47" spans="1:15" ht="11.25">
      <c r="A47"/>
      <c r="J47" s="309"/>
      <c r="K47" s="309"/>
      <c r="L47" s="309"/>
      <c r="M47" s="309"/>
      <c r="N47" s="309"/>
      <c r="O47" s="309"/>
    </row>
    <row r="48" spans="1:15" ht="11.25">
      <c r="A48"/>
      <c r="J48" s="309"/>
      <c r="K48" s="309"/>
      <c r="L48" s="309"/>
      <c r="M48" s="309"/>
      <c r="N48" s="309"/>
      <c r="O48" s="309"/>
    </row>
    <row r="49" spans="1:15" ht="11.25">
      <c r="A49"/>
      <c r="J49" s="309"/>
      <c r="K49" s="309"/>
      <c r="L49" s="309"/>
      <c r="M49" s="309"/>
      <c r="N49" s="309"/>
      <c r="O49" s="309"/>
    </row>
    <row r="50" spans="1:15" ht="11.25">
      <c r="A50"/>
      <c r="J50" s="309"/>
      <c r="K50" s="309"/>
      <c r="L50" s="309"/>
      <c r="M50" s="309"/>
      <c r="N50" s="309"/>
      <c r="O50" s="309"/>
    </row>
    <row r="51" spans="1:15" ht="11.25">
      <c r="A51"/>
      <c r="J51" s="309"/>
      <c r="K51" s="309"/>
      <c r="L51" s="309"/>
      <c r="M51" s="309"/>
      <c r="N51" s="309"/>
      <c r="O51" s="309"/>
    </row>
    <row r="52" spans="1:15" ht="11.25">
      <c r="A52"/>
      <c r="J52" s="309"/>
      <c r="K52" s="309"/>
      <c r="L52" s="309"/>
      <c r="M52" s="309"/>
      <c r="N52" s="309"/>
      <c r="O52" s="309"/>
    </row>
    <row r="53" spans="1:15" ht="11.25">
      <c r="A53"/>
      <c r="J53" s="309"/>
      <c r="K53" s="309"/>
      <c r="L53" s="309"/>
      <c r="M53" s="309"/>
      <c r="N53" s="309"/>
      <c r="O53" s="309"/>
    </row>
    <row r="54" spans="1:15" ht="11.25">
      <c r="A54"/>
      <c r="J54" s="309"/>
      <c r="K54" s="309"/>
      <c r="L54" s="309"/>
      <c r="M54" s="309"/>
      <c r="N54" s="309"/>
      <c r="O54" s="309"/>
    </row>
    <row r="55" spans="1:15" ht="11.25">
      <c r="A55"/>
      <c r="J55" s="309"/>
      <c r="K55" s="309"/>
      <c r="L55" s="309"/>
      <c r="M55" s="309"/>
      <c r="N55" s="309"/>
      <c r="O55" s="309"/>
    </row>
    <row r="56" spans="1:15" ht="11.25">
      <c r="A56"/>
      <c r="J56" s="309"/>
      <c r="K56" s="309"/>
      <c r="L56" s="309"/>
      <c r="M56" s="309"/>
      <c r="N56" s="309"/>
      <c r="O56" s="309"/>
    </row>
    <row r="57" spans="1:15" ht="11.25">
      <c r="A57"/>
      <c r="J57" s="309"/>
      <c r="K57" s="309"/>
      <c r="L57" s="309"/>
      <c r="M57" s="309"/>
      <c r="N57" s="309"/>
      <c r="O57" s="309"/>
    </row>
    <row r="58" spans="1:15" ht="11.25">
      <c r="A58"/>
      <c r="J58" s="309"/>
      <c r="K58" s="309"/>
      <c r="L58" s="309"/>
      <c r="M58" s="309"/>
      <c r="N58" s="309"/>
      <c r="O58" s="309"/>
    </row>
    <row r="59" spans="1:15" ht="11.25">
      <c r="A59"/>
      <c r="J59" s="309"/>
      <c r="K59" s="309"/>
      <c r="L59" s="309"/>
      <c r="M59" s="309"/>
      <c r="N59" s="309"/>
      <c r="O59" s="309"/>
    </row>
    <row r="60" spans="1:15" ht="11.25">
      <c r="A60"/>
      <c r="J60" s="309"/>
      <c r="K60" s="309"/>
      <c r="L60" s="309"/>
      <c r="M60" s="309"/>
      <c r="N60" s="309"/>
      <c r="O60" s="309"/>
    </row>
    <row r="61" spans="1:15" ht="11.25">
      <c r="A61"/>
      <c r="J61" s="309"/>
      <c r="K61" s="309"/>
      <c r="L61" s="309"/>
      <c r="M61" s="309"/>
      <c r="N61" s="309"/>
      <c r="O61" s="309"/>
    </row>
    <row r="62" spans="1:15" ht="11.25">
      <c r="A62"/>
      <c r="J62" s="309"/>
      <c r="K62" s="309"/>
      <c r="L62" s="309"/>
      <c r="M62" s="309"/>
      <c r="N62" s="309"/>
      <c r="O62" s="309"/>
    </row>
    <row r="63" spans="1:15" ht="11.25">
      <c r="A63"/>
      <c r="J63" s="309"/>
      <c r="K63" s="309"/>
      <c r="L63" s="309"/>
      <c r="M63" s="309"/>
      <c r="N63" s="309"/>
      <c r="O63" s="309"/>
    </row>
    <row r="64" spans="1:15" ht="11.25">
      <c r="A64"/>
      <c r="J64" s="309"/>
      <c r="K64" s="309"/>
      <c r="L64" s="309"/>
      <c r="M64" s="309"/>
      <c r="N64" s="309"/>
      <c r="O64" s="309"/>
    </row>
    <row r="65" spans="1:15" ht="11.25">
      <c r="A65"/>
      <c r="J65" s="309"/>
      <c r="K65" s="309"/>
      <c r="L65" s="309"/>
      <c r="M65" s="309"/>
      <c r="N65" s="309"/>
      <c r="O65" s="309"/>
    </row>
    <row r="66" spans="1:15" ht="11.25">
      <c r="A66"/>
      <c r="J66" s="309"/>
      <c r="K66" s="309"/>
      <c r="L66" s="309"/>
      <c r="M66" s="309"/>
      <c r="N66" s="309"/>
      <c r="O66" s="309"/>
    </row>
    <row r="67" spans="1:15" ht="11.25">
      <c r="A67"/>
      <c r="J67" s="309"/>
      <c r="K67" s="309"/>
      <c r="L67" s="309"/>
      <c r="M67" s="309"/>
      <c r="N67" s="309"/>
      <c r="O67" s="309"/>
    </row>
    <row r="68" spans="1:15" ht="11.25">
      <c r="A68"/>
      <c r="J68" s="309"/>
      <c r="K68" s="309"/>
      <c r="L68" s="309"/>
      <c r="M68" s="309"/>
      <c r="N68" s="309"/>
      <c r="O68" s="309"/>
    </row>
    <row r="69" spans="1:15" ht="11.25">
      <c r="A69"/>
      <c r="J69" s="309"/>
      <c r="K69" s="309"/>
      <c r="L69" s="309"/>
      <c r="M69" s="309"/>
      <c r="N69" s="309"/>
      <c r="O69" s="309"/>
    </row>
    <row r="70" spans="1:15" ht="11.25">
      <c r="A70"/>
      <c r="J70" s="309"/>
      <c r="K70" s="309"/>
      <c r="L70" s="309"/>
      <c r="M70" s="309"/>
      <c r="N70" s="309"/>
      <c r="O70" s="309"/>
    </row>
    <row r="71" spans="1:15" ht="11.25">
      <c r="A71"/>
      <c r="J71" s="309"/>
      <c r="K71" s="309"/>
      <c r="L71" s="309"/>
      <c r="M71" s="309"/>
      <c r="N71" s="309"/>
      <c r="O71" s="309"/>
    </row>
    <row r="72" spans="1:15" ht="11.25">
      <c r="A72"/>
      <c r="J72" s="309"/>
      <c r="K72" s="309"/>
      <c r="L72" s="309"/>
      <c r="M72" s="309"/>
      <c r="N72" s="309"/>
      <c r="O72" s="309"/>
    </row>
    <row r="73" spans="1:15" ht="11.25">
      <c r="A73"/>
      <c r="J73" s="309"/>
      <c r="K73" s="309"/>
      <c r="L73" s="309"/>
      <c r="M73" s="309"/>
      <c r="N73" s="309"/>
      <c r="O73" s="309"/>
    </row>
    <row r="74" spans="1:15" ht="11.25">
      <c r="A74"/>
      <c r="J74" s="309"/>
      <c r="K74" s="309"/>
      <c r="L74" s="309"/>
      <c r="M74" s="309"/>
      <c r="N74" s="309"/>
      <c r="O74" s="309"/>
    </row>
    <row r="75" spans="1:15" ht="11.25">
      <c r="A75"/>
      <c r="J75" s="309"/>
      <c r="K75" s="309"/>
      <c r="L75" s="309"/>
      <c r="M75" s="309"/>
      <c r="N75" s="309"/>
      <c r="O75" s="309"/>
    </row>
    <row r="76" spans="1:15" ht="11.25">
      <c r="A76"/>
      <c r="J76" s="309"/>
      <c r="K76" s="309"/>
      <c r="L76" s="309"/>
      <c r="M76" s="309"/>
      <c r="N76" s="309"/>
      <c r="O76" s="309"/>
    </row>
    <row r="77" spans="1:15" ht="11.25">
      <c r="A77"/>
      <c r="J77" s="309"/>
      <c r="K77" s="309"/>
      <c r="L77" s="309"/>
      <c r="M77" s="309"/>
      <c r="N77" s="309"/>
      <c r="O77" s="309"/>
    </row>
    <row r="78" spans="1:15" ht="11.25">
      <c r="A78"/>
      <c r="J78" s="309"/>
      <c r="K78" s="309"/>
      <c r="L78" s="309"/>
      <c r="M78" s="309"/>
      <c r="N78" s="309"/>
      <c r="O78" s="309"/>
    </row>
    <row r="79" spans="1:15" ht="11.25">
      <c r="A79"/>
      <c r="J79" s="309"/>
      <c r="K79" s="309"/>
      <c r="L79" s="309"/>
      <c r="M79" s="309"/>
      <c r="N79" s="309"/>
      <c r="O79" s="309"/>
    </row>
    <row r="80" spans="1:15" ht="11.25">
      <c r="A80"/>
      <c r="J80" s="309"/>
      <c r="K80" s="309"/>
      <c r="L80" s="309"/>
      <c r="M80" s="309"/>
      <c r="N80" s="309"/>
      <c r="O80" s="309"/>
    </row>
    <row r="81" spans="1:15" ht="11.25">
      <c r="A81"/>
      <c r="J81" s="309"/>
      <c r="K81" s="309"/>
      <c r="L81" s="309"/>
      <c r="M81" s="309"/>
      <c r="N81" s="309"/>
      <c r="O81" s="309"/>
    </row>
    <row r="82" spans="1:15" ht="11.25">
      <c r="A82"/>
      <c r="J82" s="309"/>
      <c r="K82" s="309"/>
      <c r="L82" s="309"/>
      <c r="M82" s="309"/>
      <c r="N82" s="309"/>
      <c r="O82" s="309"/>
    </row>
    <row r="83" spans="1:15" ht="11.25">
      <c r="A83"/>
      <c r="J83" s="309"/>
      <c r="K83" s="309"/>
      <c r="L83" s="309"/>
      <c r="M83" s="309"/>
      <c r="N83" s="309"/>
      <c r="O83" s="309"/>
    </row>
    <row r="84" spans="1:15" ht="11.25">
      <c r="A84"/>
      <c r="J84" s="309"/>
      <c r="K84" s="309"/>
      <c r="L84" s="309"/>
      <c r="M84" s="309"/>
      <c r="N84" s="309"/>
      <c r="O84" s="309"/>
    </row>
    <row r="85" spans="1:15" ht="11.25">
      <c r="A85"/>
      <c r="J85" s="309"/>
      <c r="K85" s="309"/>
      <c r="L85" s="309"/>
      <c r="M85" s="309"/>
      <c r="N85" s="309"/>
      <c r="O85" s="309"/>
    </row>
    <row r="86" spans="1:15" ht="11.25">
      <c r="A86"/>
      <c r="J86" s="309"/>
      <c r="K86" s="309"/>
      <c r="L86" s="309"/>
      <c r="M86" s="309"/>
      <c r="N86" s="309"/>
      <c r="O86" s="309"/>
    </row>
    <row r="87" spans="1:15" ht="11.25">
      <c r="A87"/>
      <c r="J87" s="309"/>
      <c r="K87" s="309"/>
      <c r="L87" s="309"/>
      <c r="M87" s="309"/>
      <c r="N87" s="309"/>
      <c r="O87" s="309"/>
    </row>
    <row r="88" spans="1:15" ht="11.25">
      <c r="A88"/>
      <c r="J88" s="309"/>
      <c r="K88" s="309"/>
      <c r="L88" s="309"/>
      <c r="M88" s="309"/>
      <c r="N88" s="309"/>
      <c r="O88" s="309"/>
    </row>
    <row r="89" spans="1:15" ht="11.25">
      <c r="A89"/>
      <c r="J89" s="309"/>
      <c r="K89" s="309"/>
      <c r="L89" s="309"/>
      <c r="M89" s="309"/>
      <c r="N89" s="309"/>
      <c r="O89" s="309"/>
    </row>
    <row r="90" spans="1:15" ht="11.25">
      <c r="A90"/>
      <c r="J90" s="309"/>
      <c r="K90" s="309"/>
      <c r="L90" s="309"/>
      <c r="M90" s="309"/>
      <c r="N90" s="309"/>
      <c r="O90" s="309"/>
    </row>
    <row r="91" spans="1:15" ht="11.25">
      <c r="A91"/>
      <c r="J91" s="309"/>
      <c r="K91" s="309"/>
      <c r="L91" s="309"/>
      <c r="M91" s="309"/>
      <c r="N91" s="309"/>
      <c r="O91" s="309"/>
    </row>
    <row r="92" spans="1:15" ht="11.25">
      <c r="A92"/>
      <c r="J92" s="309"/>
      <c r="K92" s="309"/>
      <c r="L92" s="309"/>
      <c r="M92" s="309"/>
      <c r="N92" s="309"/>
      <c r="O92" s="309"/>
    </row>
    <row r="93" spans="1:15" ht="11.25">
      <c r="A93"/>
      <c r="J93" s="309"/>
      <c r="K93" s="309"/>
      <c r="L93" s="309"/>
      <c r="M93" s="309"/>
      <c r="N93" s="309"/>
      <c r="O93" s="309"/>
    </row>
    <row r="94" spans="1:15" ht="11.25">
      <c r="A94"/>
      <c r="J94" s="309"/>
      <c r="K94" s="309"/>
      <c r="L94" s="309"/>
      <c r="M94" s="309"/>
      <c r="N94" s="309"/>
      <c r="O94" s="309"/>
    </row>
    <row r="95" spans="1:15" ht="11.25">
      <c r="A95"/>
      <c r="J95" s="309"/>
      <c r="K95" s="309"/>
      <c r="L95" s="309"/>
      <c r="M95" s="309"/>
      <c r="N95" s="309"/>
      <c r="O95" s="309"/>
    </row>
    <row r="96" spans="1:15" ht="11.25">
      <c r="A96"/>
      <c r="J96" s="309"/>
      <c r="K96" s="309"/>
      <c r="L96" s="309"/>
      <c r="M96" s="309"/>
      <c r="N96" s="309"/>
      <c r="O96" s="309"/>
    </row>
    <row r="97" spans="1:15" ht="11.25">
      <c r="A97"/>
      <c r="J97" s="309"/>
      <c r="K97" s="309"/>
      <c r="L97" s="309"/>
      <c r="M97" s="309"/>
      <c r="N97" s="309"/>
      <c r="O97" s="309"/>
    </row>
    <row r="98" spans="1:15" ht="11.25">
      <c r="A98"/>
      <c r="J98" s="309"/>
      <c r="K98" s="309"/>
      <c r="L98" s="309"/>
      <c r="M98" s="309"/>
      <c r="N98" s="309"/>
      <c r="O98" s="309"/>
    </row>
    <row r="99" spans="1:15" ht="11.25">
      <c r="A99"/>
      <c r="J99" s="309"/>
      <c r="K99" s="309"/>
      <c r="L99" s="309"/>
      <c r="M99" s="309"/>
      <c r="N99" s="309"/>
      <c r="O99" s="309"/>
    </row>
    <row r="100" spans="1:15" ht="11.25">
      <c r="A100"/>
      <c r="J100" s="309"/>
      <c r="K100" s="309"/>
      <c r="L100" s="309"/>
      <c r="M100" s="309"/>
      <c r="N100" s="309"/>
      <c r="O100" s="309"/>
    </row>
    <row r="101" spans="1:15" ht="11.25">
      <c r="A101"/>
      <c r="J101" s="309"/>
      <c r="K101" s="309"/>
      <c r="L101" s="309"/>
      <c r="M101" s="309"/>
      <c r="N101" s="309"/>
      <c r="O101" s="309"/>
    </row>
    <row r="102" spans="1:15" ht="11.25">
      <c r="A102"/>
      <c r="J102" s="309"/>
      <c r="K102" s="309"/>
      <c r="L102" s="309"/>
      <c r="M102" s="309"/>
      <c r="N102" s="309"/>
      <c r="O102" s="309"/>
    </row>
    <row r="103" spans="1:15" ht="11.25">
      <c r="A103"/>
      <c r="J103" s="309"/>
      <c r="K103" s="309"/>
      <c r="L103" s="309"/>
      <c r="M103" s="309"/>
      <c r="N103" s="309"/>
      <c r="O103" s="309"/>
    </row>
    <row r="104" spans="1:15" ht="11.25">
      <c r="A104"/>
      <c r="J104" s="309"/>
      <c r="K104" s="309"/>
      <c r="L104" s="309"/>
      <c r="M104" s="309"/>
      <c r="N104" s="309"/>
      <c r="O104" s="309"/>
    </row>
    <row r="105" spans="1:15" ht="11.25">
      <c r="A105"/>
      <c r="J105" s="309"/>
      <c r="K105" s="309"/>
      <c r="L105" s="309"/>
      <c r="M105" s="309"/>
      <c r="N105" s="309"/>
      <c r="O105" s="309"/>
    </row>
    <row r="106" spans="1:15" ht="11.25">
      <c r="A106"/>
      <c r="J106" s="309"/>
      <c r="K106" s="309"/>
      <c r="L106" s="309"/>
      <c r="M106" s="309"/>
      <c r="N106" s="309"/>
      <c r="O106" s="309"/>
    </row>
    <row r="107" spans="1:15" ht="11.25">
      <c r="A107"/>
      <c r="J107" s="309"/>
      <c r="K107" s="309"/>
      <c r="L107" s="309"/>
      <c r="M107" s="309"/>
      <c r="N107" s="309"/>
      <c r="O107" s="309"/>
    </row>
    <row r="108" spans="1:15" ht="11.25">
      <c r="A108"/>
      <c r="J108" s="309"/>
      <c r="K108" s="309"/>
      <c r="L108" s="309"/>
      <c r="M108" s="309"/>
      <c r="N108" s="309"/>
      <c r="O108" s="309"/>
    </row>
    <row r="109" spans="1:15" ht="11.25">
      <c r="A109"/>
      <c r="J109" s="309"/>
      <c r="K109" s="309"/>
      <c r="L109" s="309"/>
      <c r="M109" s="309"/>
      <c r="N109" s="309"/>
      <c r="O109" s="309"/>
    </row>
    <row r="110" spans="1:15" ht="11.25">
      <c r="A110"/>
      <c r="J110" s="309"/>
      <c r="K110" s="309"/>
      <c r="L110" s="309"/>
      <c r="M110" s="309"/>
      <c r="N110" s="309"/>
      <c r="O110" s="309"/>
    </row>
    <row r="111" spans="1:15" ht="11.25">
      <c r="A111"/>
      <c r="J111" s="309"/>
      <c r="K111" s="309"/>
      <c r="L111" s="309"/>
      <c r="M111" s="309"/>
      <c r="N111" s="309"/>
      <c r="O111" s="309"/>
    </row>
    <row r="112" spans="1:15" ht="11.25">
      <c r="A112"/>
      <c r="J112" s="309"/>
      <c r="K112" s="309"/>
      <c r="L112" s="309"/>
      <c r="M112" s="309"/>
      <c r="N112" s="309"/>
      <c r="O112" s="309"/>
    </row>
    <row r="113" spans="1:15" ht="11.25">
      <c r="A113"/>
      <c r="J113" s="309"/>
      <c r="K113" s="309"/>
      <c r="L113" s="309"/>
      <c r="M113" s="309"/>
      <c r="N113" s="309"/>
      <c r="O113" s="309"/>
    </row>
    <row r="114" spans="1:15" ht="11.25">
      <c r="A114"/>
      <c r="J114" s="309"/>
      <c r="K114" s="309"/>
      <c r="L114" s="309"/>
      <c r="M114" s="309"/>
      <c r="N114" s="309"/>
      <c r="O114" s="309"/>
    </row>
    <row r="115" spans="1:15" ht="11.25">
      <c r="A115"/>
      <c r="J115" s="309"/>
      <c r="K115" s="309"/>
      <c r="L115" s="309"/>
      <c r="M115" s="309"/>
      <c r="N115" s="309"/>
      <c r="O115" s="309"/>
    </row>
    <row r="116" spans="1:15" ht="11.25">
      <c r="A116"/>
      <c r="J116" s="309"/>
      <c r="K116" s="309"/>
      <c r="L116" s="309"/>
      <c r="M116" s="309"/>
      <c r="N116" s="309"/>
      <c r="O116" s="309"/>
    </row>
    <row r="117" spans="1:15" ht="11.25">
      <c r="A117"/>
      <c r="J117" s="309"/>
      <c r="K117" s="309"/>
      <c r="L117" s="309"/>
      <c r="M117" s="309"/>
      <c r="N117" s="309"/>
      <c r="O117" s="309"/>
    </row>
    <row r="118" spans="1:15" ht="11.25">
      <c r="A118"/>
      <c r="J118" s="309"/>
      <c r="K118" s="309"/>
      <c r="L118" s="309"/>
      <c r="M118" s="309"/>
      <c r="N118" s="309"/>
      <c r="O118" s="309"/>
    </row>
    <row r="119" spans="1:15" ht="11.25">
      <c r="A119"/>
      <c r="J119" s="309"/>
      <c r="K119" s="309"/>
      <c r="L119" s="309"/>
      <c r="M119" s="309"/>
      <c r="N119" s="309"/>
      <c r="O119" s="309"/>
    </row>
    <row r="120" spans="1:15" ht="11.25">
      <c r="A120"/>
      <c r="J120" s="309"/>
      <c r="K120" s="309"/>
      <c r="L120" s="309"/>
      <c r="M120" s="309"/>
      <c r="N120" s="309"/>
      <c r="O120" s="309"/>
    </row>
    <row r="121" spans="1:15" ht="11.25">
      <c r="A121"/>
      <c r="J121" s="309"/>
      <c r="K121" s="309"/>
      <c r="L121" s="309"/>
      <c r="M121" s="309"/>
      <c r="N121" s="309"/>
      <c r="O121" s="309"/>
    </row>
    <row r="122" spans="1:15" ht="11.25">
      <c r="A122"/>
      <c r="J122" s="309"/>
      <c r="K122" s="309"/>
      <c r="L122" s="309"/>
      <c r="M122" s="309"/>
      <c r="N122" s="309"/>
      <c r="O122" s="309"/>
    </row>
    <row r="123" spans="1:15" ht="11.25">
      <c r="A123"/>
      <c r="J123" s="309"/>
      <c r="K123" s="309"/>
      <c r="L123" s="309"/>
      <c r="M123" s="309"/>
      <c r="N123" s="309"/>
      <c r="O123" s="309"/>
    </row>
    <row r="124" spans="1:15" ht="11.25">
      <c r="A124"/>
      <c r="J124" s="309"/>
      <c r="K124" s="309"/>
      <c r="L124" s="309"/>
      <c r="M124" s="309"/>
      <c r="N124" s="309"/>
      <c r="O124" s="309"/>
    </row>
    <row r="125" spans="1:15" ht="11.25">
      <c r="A125"/>
      <c r="J125" s="309"/>
      <c r="K125" s="309"/>
      <c r="L125" s="309"/>
      <c r="M125" s="309"/>
      <c r="N125" s="309"/>
      <c r="O125" s="309"/>
    </row>
    <row r="126" spans="1:15" ht="11.25">
      <c r="A126"/>
      <c r="J126" s="309"/>
      <c r="K126" s="309"/>
      <c r="L126" s="309"/>
      <c r="M126" s="309"/>
      <c r="N126" s="309"/>
      <c r="O126" s="309"/>
    </row>
    <row r="127" spans="1:15" ht="11.25">
      <c r="A127"/>
      <c r="J127" s="309"/>
      <c r="K127" s="309"/>
      <c r="L127" s="309"/>
      <c r="M127" s="309"/>
      <c r="N127" s="309"/>
      <c r="O127" s="309"/>
    </row>
    <row r="128" spans="1:15" ht="11.25">
      <c r="A128"/>
      <c r="J128" s="309"/>
      <c r="K128" s="309"/>
      <c r="L128" s="309"/>
      <c r="M128" s="309"/>
      <c r="N128" s="309"/>
      <c r="O128" s="309"/>
    </row>
    <row r="129" spans="1:15" ht="11.25">
      <c r="A129"/>
      <c r="J129" s="309"/>
      <c r="K129" s="309"/>
      <c r="L129" s="309"/>
      <c r="M129" s="309"/>
      <c r="N129" s="309"/>
      <c r="O129" s="309"/>
    </row>
    <row r="130" spans="1:15" ht="11.25">
      <c r="A130"/>
      <c r="J130" s="309"/>
      <c r="K130" s="309"/>
      <c r="L130" s="309"/>
      <c r="M130" s="309"/>
      <c r="N130" s="309"/>
      <c r="O130" s="309"/>
    </row>
    <row r="131" spans="1:15" ht="11.25">
      <c r="A131"/>
      <c r="J131" s="309"/>
      <c r="K131" s="309"/>
      <c r="L131" s="309"/>
      <c r="M131" s="309"/>
      <c r="N131" s="309"/>
      <c r="O131" s="309"/>
    </row>
    <row r="132" spans="1:15" ht="11.25">
      <c r="A132"/>
      <c r="J132" s="309"/>
      <c r="K132" s="309"/>
      <c r="L132" s="309"/>
      <c r="M132" s="309"/>
      <c r="N132" s="309"/>
      <c r="O132" s="309"/>
    </row>
    <row r="133" spans="1:15" ht="11.25">
      <c r="A133"/>
      <c r="J133" s="309"/>
      <c r="K133" s="309"/>
      <c r="L133" s="309"/>
      <c r="M133" s="309"/>
      <c r="N133" s="309"/>
      <c r="O133" s="309"/>
    </row>
    <row r="134" spans="1:15" ht="11.25">
      <c r="A134"/>
      <c r="J134" s="309"/>
      <c r="K134" s="309"/>
      <c r="L134" s="309"/>
      <c r="M134" s="309"/>
      <c r="N134" s="309"/>
      <c r="O134" s="309"/>
    </row>
    <row r="135" spans="1:15" ht="11.25">
      <c r="A135"/>
      <c r="J135" s="309"/>
      <c r="K135" s="309"/>
      <c r="L135" s="309"/>
      <c r="M135" s="309"/>
      <c r="N135" s="309"/>
      <c r="O135" s="309"/>
    </row>
    <row r="136" spans="1:15" ht="11.25">
      <c r="A136"/>
      <c r="J136" s="309"/>
      <c r="K136" s="309"/>
      <c r="L136" s="309"/>
      <c r="M136" s="309"/>
      <c r="N136" s="309"/>
      <c r="O136" s="309"/>
    </row>
    <row r="137" spans="1:15" ht="11.25">
      <c r="A137"/>
      <c r="J137" s="309"/>
      <c r="K137" s="309"/>
      <c r="L137" s="309"/>
      <c r="M137" s="309"/>
      <c r="N137" s="309"/>
      <c r="O137" s="309"/>
    </row>
    <row r="138" spans="1:15" ht="11.25">
      <c r="A138"/>
      <c r="J138" s="309"/>
      <c r="K138" s="309"/>
      <c r="L138" s="309"/>
      <c r="M138" s="309"/>
      <c r="N138" s="309"/>
      <c r="O138" s="309"/>
    </row>
    <row r="139" spans="1:15" ht="11.25">
      <c r="A139"/>
      <c r="J139" s="309"/>
      <c r="K139" s="309"/>
      <c r="L139" s="309"/>
      <c r="M139" s="309"/>
      <c r="N139" s="309"/>
      <c r="O139" s="309"/>
    </row>
    <row r="140" spans="1:15" ht="11.25">
      <c r="A140"/>
      <c r="J140" s="309"/>
      <c r="K140" s="309"/>
      <c r="L140" s="309"/>
      <c r="M140" s="309"/>
      <c r="N140" s="309"/>
      <c r="O140" s="309"/>
    </row>
    <row r="141" spans="1:15" ht="11.25">
      <c r="A141"/>
      <c r="J141" s="309"/>
      <c r="K141" s="309"/>
      <c r="L141" s="309"/>
      <c r="M141" s="309"/>
      <c r="N141" s="309"/>
      <c r="O141" s="309"/>
    </row>
    <row r="142" spans="1:15" ht="11.25">
      <c r="A142"/>
      <c r="J142" s="309"/>
      <c r="K142" s="309"/>
      <c r="L142" s="309"/>
      <c r="M142" s="309"/>
      <c r="N142" s="309"/>
      <c r="O142" s="309"/>
    </row>
    <row r="143" spans="1:15" ht="11.25">
      <c r="A143"/>
      <c r="J143" s="309"/>
      <c r="K143" s="309"/>
      <c r="L143" s="309"/>
      <c r="M143" s="309"/>
      <c r="N143" s="309"/>
      <c r="O143" s="309"/>
    </row>
    <row r="144" spans="1:15" ht="11.25">
      <c r="A144"/>
      <c r="J144" s="309"/>
      <c r="K144" s="309"/>
      <c r="L144" s="309"/>
      <c r="M144" s="309"/>
      <c r="N144" s="309"/>
      <c r="O144" s="309"/>
    </row>
    <row r="145" spans="1:15" ht="11.25">
      <c r="A145"/>
      <c r="J145" s="309"/>
      <c r="K145" s="309"/>
      <c r="L145" s="309"/>
      <c r="M145" s="309"/>
      <c r="N145" s="309"/>
      <c r="O145" s="309"/>
    </row>
    <row r="146" spans="1:15" ht="11.25">
      <c r="A146"/>
      <c r="J146" s="309"/>
      <c r="K146" s="309"/>
      <c r="L146" s="309"/>
      <c r="M146" s="309"/>
      <c r="N146" s="309"/>
      <c r="O146" s="309"/>
    </row>
    <row r="147" spans="1:15" ht="11.25">
      <c r="A147"/>
      <c r="J147" s="309"/>
      <c r="K147" s="309"/>
      <c r="L147" s="309"/>
      <c r="M147" s="309"/>
      <c r="N147" s="309"/>
      <c r="O147" s="309"/>
    </row>
    <row r="148" spans="1:15" ht="11.25">
      <c r="A148"/>
      <c r="J148" s="309"/>
      <c r="K148" s="309"/>
      <c r="L148" s="309"/>
      <c r="M148" s="309"/>
      <c r="N148" s="309"/>
      <c r="O148" s="309"/>
    </row>
    <row r="149" spans="1:15" ht="11.25">
      <c r="A149"/>
      <c r="J149" s="309"/>
      <c r="K149" s="309"/>
      <c r="L149" s="309"/>
      <c r="M149" s="309"/>
      <c r="N149" s="309"/>
      <c r="O149" s="309"/>
    </row>
    <row r="150" spans="1:15" ht="11.25">
      <c r="A150"/>
      <c r="J150" s="309"/>
      <c r="K150" s="309"/>
      <c r="L150" s="309"/>
      <c r="M150" s="309"/>
      <c r="N150" s="309"/>
      <c r="O150" s="309"/>
    </row>
    <row r="151" spans="1:15" ht="11.25">
      <c r="A151"/>
      <c r="J151" s="309"/>
      <c r="K151" s="309"/>
      <c r="L151" s="309"/>
      <c r="M151" s="309"/>
      <c r="N151" s="309"/>
      <c r="O151" s="309"/>
    </row>
    <row r="152" spans="1:15" ht="11.25">
      <c r="A152"/>
      <c r="J152" s="309"/>
      <c r="K152" s="309"/>
      <c r="L152" s="309"/>
      <c r="M152" s="309"/>
      <c r="N152" s="309"/>
      <c r="O152" s="309"/>
    </row>
    <row r="153" spans="1:15" ht="11.25">
      <c r="A153"/>
      <c r="J153" s="309"/>
      <c r="K153" s="309"/>
      <c r="L153" s="309"/>
      <c r="M153" s="309"/>
      <c r="N153" s="309"/>
      <c r="O153" s="309"/>
    </row>
    <row r="154" spans="1:15" ht="11.25">
      <c r="A154"/>
      <c r="J154" s="309"/>
      <c r="K154" s="309"/>
      <c r="L154" s="309"/>
      <c r="M154" s="309"/>
      <c r="N154" s="309"/>
      <c r="O154" s="309"/>
    </row>
    <row r="155" spans="1:15" ht="11.25">
      <c r="A155"/>
      <c r="J155" s="309"/>
      <c r="K155" s="309"/>
      <c r="L155" s="309"/>
      <c r="M155" s="309"/>
      <c r="N155" s="309"/>
      <c r="O155" s="309"/>
    </row>
    <row r="156" spans="1:15" ht="11.25">
      <c r="A156"/>
      <c r="J156" s="309"/>
      <c r="K156" s="309"/>
      <c r="L156" s="309"/>
      <c r="M156" s="309"/>
      <c r="N156" s="309"/>
      <c r="O156" s="309"/>
    </row>
    <row r="157" spans="1:15" ht="11.25">
      <c r="A157"/>
      <c r="J157" s="309"/>
      <c r="K157" s="309"/>
      <c r="L157" s="309"/>
      <c r="M157" s="309"/>
      <c r="N157" s="309"/>
      <c r="O157" s="309"/>
    </row>
    <row r="158" spans="1:15" ht="11.25">
      <c r="A158"/>
      <c r="J158" s="309"/>
      <c r="K158" s="309"/>
      <c r="L158" s="309"/>
      <c r="M158" s="309"/>
      <c r="N158" s="309"/>
      <c r="O158" s="309"/>
    </row>
    <row r="159" spans="1:15" ht="11.25">
      <c r="A159"/>
      <c r="J159" s="309"/>
      <c r="K159" s="309"/>
      <c r="L159" s="309"/>
      <c r="M159" s="309"/>
      <c r="N159" s="309"/>
      <c r="O159" s="309"/>
    </row>
    <row r="160" spans="1:15" ht="11.25">
      <c r="A160"/>
      <c r="J160" s="309"/>
      <c r="K160" s="309"/>
      <c r="L160" s="309"/>
      <c r="M160" s="309"/>
      <c r="N160" s="309"/>
      <c r="O160" s="309"/>
    </row>
    <row r="161" spans="1:15" ht="11.25">
      <c r="A161"/>
      <c r="J161" s="309"/>
      <c r="K161" s="309"/>
      <c r="L161" s="309"/>
      <c r="M161" s="309"/>
      <c r="N161" s="309"/>
      <c r="O161" s="309"/>
    </row>
    <row r="162" spans="1:15" ht="11.25">
      <c r="A162"/>
      <c r="J162" s="309"/>
      <c r="K162" s="309"/>
      <c r="L162" s="309"/>
      <c r="M162" s="309"/>
      <c r="N162" s="309"/>
      <c r="O162" s="309"/>
    </row>
    <row r="163" spans="1:15" ht="11.25">
      <c r="A163"/>
      <c r="J163" s="309"/>
      <c r="K163" s="309"/>
      <c r="L163" s="309"/>
      <c r="M163" s="309"/>
      <c r="N163" s="309"/>
      <c r="O163" s="309"/>
    </row>
    <row r="164" spans="1:15" ht="11.25">
      <c r="A164"/>
      <c r="J164" s="309"/>
      <c r="K164" s="309"/>
      <c r="L164" s="309"/>
      <c r="M164" s="309"/>
      <c r="N164" s="309"/>
      <c r="O164" s="309"/>
    </row>
    <row r="165" spans="1:15" ht="11.25">
      <c r="A165"/>
      <c r="J165" s="309"/>
      <c r="K165" s="309"/>
      <c r="L165" s="309"/>
      <c r="M165" s="309"/>
      <c r="N165" s="309"/>
      <c r="O165" s="309"/>
    </row>
    <row r="166" spans="1:15" ht="11.25">
      <c r="A166"/>
      <c r="J166" s="309"/>
      <c r="K166" s="309"/>
      <c r="L166" s="309"/>
      <c r="M166" s="309"/>
      <c r="N166" s="309"/>
      <c r="O166" s="309"/>
    </row>
    <row r="167" spans="1:15" ht="11.25">
      <c r="A167"/>
      <c r="J167" s="309"/>
      <c r="K167" s="309"/>
      <c r="L167" s="309"/>
      <c r="M167" s="309"/>
      <c r="N167" s="309"/>
      <c r="O167" s="309"/>
    </row>
    <row r="168" spans="1:15" ht="11.25">
      <c r="A168"/>
      <c r="J168" s="309"/>
      <c r="K168" s="309"/>
      <c r="L168" s="309"/>
      <c r="M168" s="309"/>
      <c r="N168" s="309"/>
      <c r="O168" s="309"/>
    </row>
    <row r="169" spans="1:15" ht="11.25">
      <c r="A169"/>
      <c r="J169" s="309"/>
      <c r="K169" s="309"/>
      <c r="L169" s="309"/>
      <c r="M169" s="309"/>
      <c r="N169" s="309"/>
      <c r="O169" s="309"/>
    </row>
    <row r="170" spans="1:15" ht="11.25">
      <c r="A170"/>
      <c r="J170" s="309"/>
      <c r="K170" s="309"/>
      <c r="L170" s="309"/>
      <c r="M170" s="309"/>
      <c r="N170" s="309"/>
      <c r="O170" s="309"/>
    </row>
    <row r="171" spans="1:15" ht="11.25">
      <c r="A171"/>
      <c r="J171" s="309"/>
      <c r="K171" s="309"/>
      <c r="L171" s="309"/>
      <c r="M171" s="309"/>
      <c r="N171" s="309"/>
      <c r="O171" s="309"/>
    </row>
    <row r="172" spans="1:15" ht="11.25">
      <c r="A172"/>
      <c r="J172" s="309"/>
      <c r="K172" s="309"/>
      <c r="L172" s="309"/>
      <c r="M172" s="309"/>
      <c r="N172" s="309"/>
      <c r="O172" s="309"/>
    </row>
    <row r="173" spans="1:15" ht="11.25">
      <c r="A173"/>
      <c r="J173" s="309"/>
      <c r="K173" s="309"/>
      <c r="L173" s="309"/>
      <c r="M173" s="309"/>
      <c r="N173" s="309"/>
      <c r="O173" s="309"/>
    </row>
    <row r="174" spans="1:15" ht="11.25">
      <c r="A174"/>
      <c r="J174" s="309"/>
      <c r="K174" s="309"/>
      <c r="L174" s="309"/>
      <c r="M174" s="309"/>
      <c r="N174" s="309"/>
      <c r="O174" s="309"/>
    </row>
    <row r="175" spans="1:15" ht="11.25">
      <c r="A175"/>
      <c r="J175" s="309"/>
      <c r="K175" s="309"/>
      <c r="L175" s="309"/>
      <c r="M175" s="309"/>
      <c r="N175" s="309"/>
      <c r="O175" s="309"/>
    </row>
    <row r="176" spans="1:15" ht="11.25">
      <c r="A176"/>
      <c r="J176" s="309"/>
      <c r="K176" s="309"/>
      <c r="L176" s="309"/>
      <c r="M176" s="309"/>
      <c r="N176" s="309"/>
      <c r="O176" s="309"/>
    </row>
    <row r="177" spans="1:15" ht="11.25">
      <c r="A177"/>
      <c r="J177" s="309"/>
      <c r="K177" s="309"/>
      <c r="L177" s="309"/>
      <c r="M177" s="309"/>
      <c r="N177" s="309"/>
      <c r="O177" s="309"/>
    </row>
    <row r="178" spans="1:15" ht="11.25">
      <c r="A178"/>
      <c r="J178" s="309"/>
      <c r="K178" s="309"/>
      <c r="L178" s="309"/>
      <c r="M178" s="309"/>
      <c r="N178" s="309"/>
      <c r="O178" s="309"/>
    </row>
    <row r="179" spans="1:15" ht="11.25">
      <c r="A179"/>
      <c r="J179" s="309"/>
      <c r="K179" s="309"/>
      <c r="L179" s="309"/>
      <c r="M179" s="309"/>
      <c r="N179" s="309"/>
      <c r="O179" s="309"/>
    </row>
    <row r="180" spans="1:15" ht="11.25">
      <c r="A180"/>
      <c r="J180" s="309"/>
      <c r="K180" s="309"/>
      <c r="L180" s="309"/>
      <c r="M180" s="309"/>
      <c r="N180" s="309"/>
      <c r="O180" s="309"/>
    </row>
    <row r="181" spans="1:15" ht="11.25">
      <c r="A181"/>
      <c r="J181" s="309"/>
      <c r="K181" s="309"/>
      <c r="L181" s="309"/>
      <c r="M181" s="309"/>
      <c r="N181" s="309"/>
      <c r="O181" s="309"/>
    </row>
    <row r="182" spans="10:15" ht="11.25">
      <c r="J182" s="309"/>
      <c r="K182" s="309"/>
      <c r="L182" s="309"/>
      <c r="M182" s="309"/>
      <c r="N182" s="309"/>
      <c r="O182" s="309"/>
    </row>
  </sheetData>
  <sheetProtection/>
  <mergeCells count="10">
    <mergeCell ref="O13:O15"/>
    <mergeCell ref="C13:D15"/>
    <mergeCell ref="A13:B15"/>
    <mergeCell ref="I13:I15"/>
    <mergeCell ref="G13:H15"/>
    <mergeCell ref="J13:J15"/>
    <mergeCell ref="K13:K15"/>
    <mergeCell ref="L13:L15"/>
    <mergeCell ref="M13:M15"/>
    <mergeCell ref="N13:N15"/>
  </mergeCells>
  <conditionalFormatting sqref="C16:D16">
    <cfRule type="expression" priority="1" dxfId="2" stopIfTrue="1">
      <formula>$F16=3</formula>
    </cfRule>
    <cfRule type="expression" priority="2" dxfId="1" stopIfTrue="1">
      <formula>$F16=2</formula>
    </cfRule>
    <cfRule type="expression" priority="3" dxfId="0" stopIfTrue="1">
      <formula>$F16=1</formula>
    </cfRule>
  </conditionalFormatting>
  <conditionalFormatting sqref="G16">
    <cfRule type="expression" priority="4" dxfId="2" stopIfTrue="1">
      <formula>$I16=1</formula>
    </cfRule>
    <cfRule type="expression" priority="5" dxfId="1" stopIfTrue="1">
      <formula>$I16=0.5</formula>
    </cfRule>
    <cfRule type="expression" priority="6" dxfId="0" stopIfTrue="1">
      <formula>$I16=0</formula>
    </cfRule>
  </conditionalFormatting>
  <dataValidations count="2">
    <dataValidation type="list" allowBlank="1" showInputMessage="1" showErrorMessage="1" sqref="N321:N330">
      <formula1>"Réalisée, En cours"</formula1>
    </dataValidation>
    <dataValidation type="list" allowBlank="1" showInputMessage="1" showErrorMessage="1" sqref="N16:N320">
      <formula1>"Réalisée, En cours, En attente, Annulée"</formula1>
    </dataValidation>
  </dataValidations>
  <printOptions/>
  <pageMargins left="0.7" right="0.7" top="0.75" bottom="0.75" header="0.3" footer="0.3"/>
  <pageSetup horizontalDpi="600" verticalDpi="600" orientation="landscape" paperSize="9" r:id="rId2"/>
  <headerFooter>
    <oddHeader>&amp;LANAP&amp;RInterDiag Médicaments V2</oddHeader>
    <oddFooter>&amp;R&amp;P/&amp;P</oddFooter>
  </headerFooter>
  <drawing r:id="rId1"/>
</worksheet>
</file>

<file path=xl/worksheets/sheet15.xml><?xml version="1.0" encoding="utf-8"?>
<worksheet xmlns="http://schemas.openxmlformats.org/spreadsheetml/2006/main" xmlns:r="http://schemas.openxmlformats.org/officeDocument/2006/relationships">
  <sheetPr codeName="Feuil15"/>
  <dimension ref="A1:J166"/>
  <sheetViews>
    <sheetView showGridLines="0" zoomScalePageLayoutView="0" workbookViewId="0" topLeftCell="A7">
      <selection activeCell="I166" sqref="A4:I166"/>
    </sheetView>
  </sheetViews>
  <sheetFormatPr defaultColWidth="12" defaultRowHeight="16.5" customHeight="1"/>
  <cols>
    <col min="1" max="1" width="12" style="291" customWidth="1"/>
    <col min="2" max="2" width="27" style="291" customWidth="1"/>
    <col min="3" max="3" width="8.5" style="291" customWidth="1"/>
    <col min="4" max="4" width="61.16015625" style="292" customWidth="1"/>
    <col min="5" max="5" width="11.5" style="293" customWidth="1"/>
    <col min="6" max="6" width="11.5" style="294" customWidth="1"/>
    <col min="7" max="7" width="8.5" style="293" customWidth="1"/>
    <col min="8" max="8" width="94" style="295" customWidth="1"/>
    <col min="9" max="9" width="12" style="291" customWidth="1"/>
    <col min="10" max="10" width="15.16015625" style="296" customWidth="1"/>
    <col min="11" max="16384" width="12" style="297" customWidth="1"/>
  </cols>
  <sheetData>
    <row r="1" spans="1:10" s="281" customFormat="1" ht="16.5" customHeight="1">
      <c r="A1" s="275"/>
      <c r="B1" s="275"/>
      <c r="C1" s="275"/>
      <c r="D1" s="276"/>
      <c r="E1" s="277"/>
      <c r="F1" s="278"/>
      <c r="G1" s="277"/>
      <c r="H1" s="279"/>
      <c r="I1" s="275"/>
      <c r="J1" s="280"/>
    </row>
    <row r="2" spans="1:10" s="281" customFormat="1" ht="28.5" customHeight="1" thickBot="1">
      <c r="A2" s="275"/>
      <c r="B2" s="275"/>
      <c r="C2" s="275"/>
      <c r="D2" s="268" t="s">
        <v>282</v>
      </c>
      <c r="E2" s="277"/>
      <c r="F2" s="278"/>
      <c r="G2" s="277"/>
      <c r="H2" s="279"/>
      <c r="I2" s="275"/>
      <c r="J2" s="280"/>
    </row>
    <row r="3" spans="1:10" s="286" customFormat="1" ht="39" customHeight="1" thickBot="1">
      <c r="A3" s="443" t="s">
        <v>102</v>
      </c>
      <c r="B3" s="443"/>
      <c r="C3" s="443" t="s">
        <v>103</v>
      </c>
      <c r="D3" s="443"/>
      <c r="E3" s="282" t="s">
        <v>106</v>
      </c>
      <c r="F3" s="283" t="s">
        <v>106</v>
      </c>
      <c r="G3" s="443" t="s">
        <v>104</v>
      </c>
      <c r="H3" s="443"/>
      <c r="I3" s="284" t="s">
        <v>105</v>
      </c>
      <c r="J3" s="285"/>
    </row>
    <row r="4" spans="1:10" s="288" customFormat="1" ht="25.5" customHeight="1">
      <c r="A4" s="298" t="s">
        <v>385</v>
      </c>
      <c r="B4" s="298" t="str">
        <f aca="true" t="shared" si="0" ref="B4:B35">IF(VLOOKUP(A4,RéfN2,3,FALSE)="","",VLOOKUP(A4,RéfN2,3,FALSE))</f>
        <v>Prévention</v>
      </c>
      <c r="C4" s="298" t="s">
        <v>314</v>
      </c>
      <c r="D4" s="299" t="s">
        <v>429</v>
      </c>
      <c r="E4" s="300" t="str">
        <f>Scores!G$17</f>
        <v>-</v>
      </c>
      <c r="F4" s="301" t="str">
        <f>Scores!H$17</f>
        <v>-</v>
      </c>
      <c r="G4" s="300" t="s">
        <v>107</v>
      </c>
      <c r="H4" s="302" t="s">
        <v>280</v>
      </c>
      <c r="I4" s="303">
        <f>'BD'!G16</f>
      </c>
      <c r="J4" s="287"/>
    </row>
    <row r="5" spans="1:10" s="289" customFormat="1" ht="25.5" customHeight="1">
      <c r="A5" s="304" t="s">
        <v>385</v>
      </c>
      <c r="B5" s="304" t="str">
        <f t="shared" si="0"/>
        <v>Prévention</v>
      </c>
      <c r="C5" s="304" t="s">
        <v>314</v>
      </c>
      <c r="D5" s="305" t="s">
        <v>429</v>
      </c>
      <c r="E5" s="300" t="str">
        <f>Scores!G$17</f>
        <v>-</v>
      </c>
      <c r="F5" s="301" t="str">
        <f>Scores!H$17</f>
        <v>-</v>
      </c>
      <c r="G5" s="306" t="s">
        <v>108</v>
      </c>
      <c r="H5" s="307" t="s">
        <v>509</v>
      </c>
      <c r="I5" s="303">
        <f>'BD'!G17</f>
      </c>
      <c r="J5" s="287"/>
    </row>
    <row r="6" spans="1:10" s="289" customFormat="1" ht="25.5" customHeight="1">
      <c r="A6" s="304" t="s">
        <v>385</v>
      </c>
      <c r="B6" s="304" t="str">
        <f t="shared" si="0"/>
        <v>Prévention</v>
      </c>
      <c r="C6" s="304" t="s">
        <v>314</v>
      </c>
      <c r="D6" s="305" t="s">
        <v>429</v>
      </c>
      <c r="E6" s="300" t="str">
        <f>Scores!G$17</f>
        <v>-</v>
      </c>
      <c r="F6" s="301" t="str">
        <f>Scores!H$17</f>
        <v>-</v>
      </c>
      <c r="G6" s="306" t="s">
        <v>109</v>
      </c>
      <c r="H6" s="308" t="s">
        <v>510</v>
      </c>
      <c r="I6" s="303">
        <f>'BD'!G18</f>
      </c>
      <c r="J6" s="287"/>
    </row>
    <row r="7" spans="1:10" s="289" customFormat="1" ht="25.5" customHeight="1">
      <c r="A7" s="304" t="s">
        <v>385</v>
      </c>
      <c r="B7" s="304" t="str">
        <f t="shared" si="0"/>
        <v>Prévention</v>
      </c>
      <c r="C7" s="304" t="s">
        <v>314</v>
      </c>
      <c r="D7" s="305" t="s">
        <v>429</v>
      </c>
      <c r="E7" s="300" t="str">
        <f>Scores!G$17</f>
        <v>-</v>
      </c>
      <c r="F7" s="301" t="str">
        <f>Scores!H$17</f>
        <v>-</v>
      </c>
      <c r="G7" s="306" t="s">
        <v>110</v>
      </c>
      <c r="H7" s="307" t="s">
        <v>511</v>
      </c>
      <c r="I7" s="303">
        <f>'BD'!G19</f>
      </c>
      <c r="J7" s="290"/>
    </row>
    <row r="8" spans="1:10" s="289" customFormat="1" ht="25.5" customHeight="1">
      <c r="A8" s="304" t="s">
        <v>385</v>
      </c>
      <c r="B8" s="304" t="str">
        <f t="shared" si="0"/>
        <v>Prévention</v>
      </c>
      <c r="C8" s="304" t="s">
        <v>314</v>
      </c>
      <c r="D8" s="305" t="s">
        <v>429</v>
      </c>
      <c r="E8" s="300" t="str">
        <f>Scores!G$17</f>
        <v>-</v>
      </c>
      <c r="F8" s="301" t="str">
        <f>Scores!H$17</f>
        <v>-</v>
      </c>
      <c r="G8" s="306" t="s">
        <v>111</v>
      </c>
      <c r="H8" s="307" t="s">
        <v>512</v>
      </c>
      <c r="I8" s="303">
        <f>'BD'!G20</f>
      </c>
      <c r="J8" s="287"/>
    </row>
    <row r="9" spans="1:10" s="289" customFormat="1" ht="25.5" customHeight="1">
      <c r="A9" s="304" t="s">
        <v>385</v>
      </c>
      <c r="B9" s="304" t="str">
        <f t="shared" si="0"/>
        <v>Prévention</v>
      </c>
      <c r="C9" s="304" t="s">
        <v>314</v>
      </c>
      <c r="D9" s="305" t="s">
        <v>429</v>
      </c>
      <c r="E9" s="300" t="str">
        <f>Scores!G$17</f>
        <v>-</v>
      </c>
      <c r="F9" s="301" t="str">
        <f>Scores!H$17</f>
        <v>-</v>
      </c>
      <c r="G9" s="306" t="s">
        <v>112</v>
      </c>
      <c r="H9" s="307" t="s">
        <v>513</v>
      </c>
      <c r="I9" s="303">
        <f>'BD'!G21</f>
      </c>
      <c r="J9" s="287"/>
    </row>
    <row r="10" spans="1:10" s="289" customFormat="1" ht="25.5" customHeight="1">
      <c r="A10" s="304" t="s">
        <v>385</v>
      </c>
      <c r="B10" s="304" t="str">
        <f t="shared" si="0"/>
        <v>Prévention</v>
      </c>
      <c r="C10" s="304" t="s">
        <v>314</v>
      </c>
      <c r="D10" s="305" t="s">
        <v>429</v>
      </c>
      <c r="E10" s="300" t="str">
        <f>Scores!G$17</f>
        <v>-</v>
      </c>
      <c r="F10" s="301" t="str">
        <f>Scores!H$17</f>
        <v>-</v>
      </c>
      <c r="G10" s="306" t="s">
        <v>113</v>
      </c>
      <c r="H10" s="307" t="s">
        <v>514</v>
      </c>
      <c r="I10" s="303">
        <f>'BD'!G22</f>
      </c>
      <c r="J10" s="287"/>
    </row>
    <row r="11" spans="1:10" s="289" customFormat="1" ht="25.5" customHeight="1">
      <c r="A11" s="304" t="s">
        <v>385</v>
      </c>
      <c r="B11" s="304" t="str">
        <f t="shared" si="0"/>
        <v>Prévention</v>
      </c>
      <c r="C11" s="304" t="s">
        <v>314</v>
      </c>
      <c r="D11" s="305" t="s">
        <v>429</v>
      </c>
      <c r="E11" s="300" t="str">
        <f>Scores!G$17</f>
        <v>-</v>
      </c>
      <c r="F11" s="301" t="str">
        <f>Scores!H$17</f>
        <v>-</v>
      </c>
      <c r="G11" s="306" t="s">
        <v>114</v>
      </c>
      <c r="H11" s="307" t="s">
        <v>515</v>
      </c>
      <c r="I11" s="303">
        <f>'BD'!G23</f>
      </c>
      <c r="J11" s="287"/>
    </row>
    <row r="12" spans="1:10" s="289" customFormat="1" ht="25.5" customHeight="1">
      <c r="A12" s="304" t="s">
        <v>385</v>
      </c>
      <c r="B12" s="304" t="str">
        <f t="shared" si="0"/>
        <v>Prévention</v>
      </c>
      <c r="C12" s="304" t="s">
        <v>314</v>
      </c>
      <c r="D12" s="305" t="s">
        <v>429</v>
      </c>
      <c r="E12" s="300" t="str">
        <f>Scores!G$17</f>
        <v>-</v>
      </c>
      <c r="F12" s="301" t="str">
        <f>Scores!H$17</f>
        <v>-</v>
      </c>
      <c r="G12" s="306" t="s">
        <v>115</v>
      </c>
      <c r="H12" s="307" t="s">
        <v>516</v>
      </c>
      <c r="I12" s="303">
        <f>'BD'!G24</f>
      </c>
      <c r="J12" s="287"/>
    </row>
    <row r="13" spans="1:10" s="289" customFormat="1" ht="25.5" customHeight="1">
      <c r="A13" s="304" t="s">
        <v>385</v>
      </c>
      <c r="B13" s="304" t="str">
        <f t="shared" si="0"/>
        <v>Prévention</v>
      </c>
      <c r="C13" s="304" t="s">
        <v>314</v>
      </c>
      <c r="D13" s="305" t="s">
        <v>429</v>
      </c>
      <c r="E13" s="300" t="str">
        <f>Scores!G$17</f>
        <v>-</v>
      </c>
      <c r="F13" s="301" t="str">
        <f>Scores!H$17</f>
        <v>-</v>
      </c>
      <c r="G13" s="306" t="s">
        <v>116</v>
      </c>
      <c r="H13" s="307" t="s">
        <v>517</v>
      </c>
      <c r="I13" s="303">
        <f>'BD'!G25</f>
      </c>
      <c r="J13" s="287"/>
    </row>
    <row r="14" spans="1:10" s="289" customFormat="1" ht="25.5" customHeight="1">
      <c r="A14" s="304" t="s">
        <v>385</v>
      </c>
      <c r="B14" s="304" t="str">
        <f t="shared" si="0"/>
        <v>Prévention</v>
      </c>
      <c r="C14" s="304" t="s">
        <v>314</v>
      </c>
      <c r="D14" s="305" t="s">
        <v>429</v>
      </c>
      <c r="E14" s="300" t="str">
        <f>Scores!G$17</f>
        <v>-</v>
      </c>
      <c r="F14" s="301" t="str">
        <f>Scores!H$17</f>
        <v>-</v>
      </c>
      <c r="G14" s="306" t="s">
        <v>117</v>
      </c>
      <c r="H14" s="307" t="s">
        <v>518</v>
      </c>
      <c r="I14" s="303">
        <f>'BD'!G26</f>
      </c>
      <c r="J14" s="287"/>
    </row>
    <row r="15" spans="1:10" s="289" customFormat="1" ht="25.5" customHeight="1">
      <c r="A15" s="304" t="s">
        <v>385</v>
      </c>
      <c r="B15" s="304" t="str">
        <f t="shared" si="0"/>
        <v>Prévention</v>
      </c>
      <c r="C15" s="304" t="s">
        <v>314</v>
      </c>
      <c r="D15" s="305" t="s">
        <v>429</v>
      </c>
      <c r="E15" s="300" t="str">
        <f>Scores!G$17</f>
        <v>-</v>
      </c>
      <c r="F15" s="301" t="str">
        <f>Scores!H$17</f>
        <v>-</v>
      </c>
      <c r="G15" s="306" t="s">
        <v>118</v>
      </c>
      <c r="H15" s="307" t="s">
        <v>519</v>
      </c>
      <c r="I15" s="303">
        <f>'BD'!G27</f>
      </c>
      <c r="J15" s="287"/>
    </row>
    <row r="16" spans="1:10" s="289" customFormat="1" ht="25.5" customHeight="1">
      <c r="A16" s="304" t="s">
        <v>385</v>
      </c>
      <c r="B16" s="304" t="str">
        <f t="shared" si="0"/>
        <v>Prévention</v>
      </c>
      <c r="C16" s="304" t="s">
        <v>316</v>
      </c>
      <c r="D16" s="305" t="s">
        <v>315</v>
      </c>
      <c r="E16" s="300" t="str">
        <f>Scores!G$18</f>
        <v>-</v>
      </c>
      <c r="F16" s="301" t="str">
        <f>Scores!H$18</f>
        <v>-</v>
      </c>
      <c r="G16" s="306" t="s">
        <v>119</v>
      </c>
      <c r="H16" s="307" t="s">
        <v>520</v>
      </c>
      <c r="I16" s="303">
        <f>'BD'!G28</f>
      </c>
      <c r="J16" s="287"/>
    </row>
    <row r="17" spans="1:10" s="289" customFormat="1" ht="25.5" customHeight="1">
      <c r="A17" s="304" t="s">
        <v>385</v>
      </c>
      <c r="B17" s="304" t="str">
        <f t="shared" si="0"/>
        <v>Prévention</v>
      </c>
      <c r="C17" s="304" t="s">
        <v>316</v>
      </c>
      <c r="D17" s="305" t="s">
        <v>315</v>
      </c>
      <c r="E17" s="300" t="str">
        <f>Scores!G$18</f>
        <v>-</v>
      </c>
      <c r="F17" s="301" t="str">
        <f>Scores!H$18</f>
        <v>-</v>
      </c>
      <c r="G17" s="306" t="s">
        <v>120</v>
      </c>
      <c r="H17" s="307" t="s">
        <v>80</v>
      </c>
      <c r="I17" s="303">
        <f>'BD'!G29</f>
      </c>
      <c r="J17" s="287"/>
    </row>
    <row r="18" spans="1:10" s="289" customFormat="1" ht="25.5" customHeight="1">
      <c r="A18" s="304" t="s">
        <v>385</v>
      </c>
      <c r="B18" s="304" t="str">
        <f t="shared" si="0"/>
        <v>Prévention</v>
      </c>
      <c r="C18" s="304" t="s">
        <v>316</v>
      </c>
      <c r="D18" s="305" t="s">
        <v>315</v>
      </c>
      <c r="E18" s="300" t="str">
        <f>Scores!G$18</f>
        <v>-</v>
      </c>
      <c r="F18" s="301" t="str">
        <f>Scores!H$18</f>
        <v>-</v>
      </c>
      <c r="G18" s="306" t="s">
        <v>121</v>
      </c>
      <c r="H18" s="307" t="s">
        <v>81</v>
      </c>
      <c r="I18" s="303">
        <f>'BD'!G30</f>
      </c>
      <c r="J18" s="287"/>
    </row>
    <row r="19" spans="1:10" s="289" customFormat="1" ht="25.5" customHeight="1">
      <c r="A19" s="304" t="s">
        <v>385</v>
      </c>
      <c r="B19" s="304" t="str">
        <f t="shared" si="0"/>
        <v>Prévention</v>
      </c>
      <c r="C19" s="304" t="s">
        <v>316</v>
      </c>
      <c r="D19" s="305" t="s">
        <v>315</v>
      </c>
      <c r="E19" s="300" t="str">
        <f>Scores!G$18</f>
        <v>-</v>
      </c>
      <c r="F19" s="301" t="str">
        <f>Scores!H$18</f>
        <v>-</v>
      </c>
      <c r="G19" s="306" t="s">
        <v>122</v>
      </c>
      <c r="H19" s="307" t="s">
        <v>82</v>
      </c>
      <c r="I19" s="303">
        <f>'BD'!G31</f>
      </c>
      <c r="J19" s="287"/>
    </row>
    <row r="20" spans="1:10" s="289" customFormat="1" ht="25.5" customHeight="1">
      <c r="A20" s="304" t="s">
        <v>385</v>
      </c>
      <c r="B20" s="304" t="str">
        <f t="shared" si="0"/>
        <v>Prévention</v>
      </c>
      <c r="C20" s="304" t="s">
        <v>316</v>
      </c>
      <c r="D20" s="305" t="s">
        <v>315</v>
      </c>
      <c r="E20" s="300" t="str">
        <f>Scores!G$18</f>
        <v>-</v>
      </c>
      <c r="F20" s="301" t="str">
        <f>Scores!H$18</f>
        <v>-</v>
      </c>
      <c r="G20" s="306" t="s">
        <v>123</v>
      </c>
      <c r="H20" s="307" t="s">
        <v>521</v>
      </c>
      <c r="I20" s="303">
        <f>'BD'!G32</f>
      </c>
      <c r="J20" s="287"/>
    </row>
    <row r="21" spans="1:10" s="289" customFormat="1" ht="25.5" customHeight="1">
      <c r="A21" s="304" t="s">
        <v>385</v>
      </c>
      <c r="B21" s="304" t="str">
        <f t="shared" si="0"/>
        <v>Prévention</v>
      </c>
      <c r="C21" s="304" t="s">
        <v>316</v>
      </c>
      <c r="D21" s="305" t="s">
        <v>315</v>
      </c>
      <c r="E21" s="300" t="str">
        <f>Scores!G$18</f>
        <v>-</v>
      </c>
      <c r="F21" s="301" t="str">
        <f>Scores!H$18</f>
        <v>-</v>
      </c>
      <c r="G21" s="306" t="s">
        <v>124</v>
      </c>
      <c r="H21" s="307" t="s">
        <v>522</v>
      </c>
      <c r="I21" s="303">
        <f>'BD'!G33</f>
      </c>
      <c r="J21" s="287"/>
    </row>
    <row r="22" spans="1:10" s="289" customFormat="1" ht="25.5" customHeight="1">
      <c r="A22" s="304" t="s">
        <v>385</v>
      </c>
      <c r="B22" s="304" t="str">
        <f t="shared" si="0"/>
        <v>Prévention</v>
      </c>
      <c r="C22" s="304" t="s">
        <v>316</v>
      </c>
      <c r="D22" s="305" t="s">
        <v>315</v>
      </c>
      <c r="E22" s="300" t="str">
        <f>Scores!G$18</f>
        <v>-</v>
      </c>
      <c r="F22" s="301" t="str">
        <f>Scores!H$18</f>
        <v>-</v>
      </c>
      <c r="G22" s="306" t="s">
        <v>125</v>
      </c>
      <c r="H22" s="307" t="s">
        <v>523</v>
      </c>
      <c r="I22" s="303">
        <f>'BD'!G34</f>
      </c>
      <c r="J22" s="287"/>
    </row>
    <row r="23" spans="1:10" s="289" customFormat="1" ht="25.5" customHeight="1">
      <c r="A23" s="304" t="s">
        <v>385</v>
      </c>
      <c r="B23" s="304" t="str">
        <f t="shared" si="0"/>
        <v>Prévention</v>
      </c>
      <c r="C23" s="304" t="s">
        <v>316</v>
      </c>
      <c r="D23" s="305" t="s">
        <v>315</v>
      </c>
      <c r="E23" s="300" t="str">
        <f>Scores!G$18</f>
        <v>-</v>
      </c>
      <c r="F23" s="301" t="str">
        <f>Scores!H$18</f>
        <v>-</v>
      </c>
      <c r="G23" s="306" t="s">
        <v>126</v>
      </c>
      <c r="H23" s="307" t="s">
        <v>524</v>
      </c>
      <c r="I23" s="303">
        <f>'BD'!G35</f>
      </c>
      <c r="J23" s="287"/>
    </row>
    <row r="24" spans="1:10" s="289" customFormat="1" ht="25.5" customHeight="1">
      <c r="A24" s="304" t="s">
        <v>385</v>
      </c>
      <c r="B24" s="304" t="str">
        <f t="shared" si="0"/>
        <v>Prévention</v>
      </c>
      <c r="C24" s="304" t="s">
        <v>316</v>
      </c>
      <c r="D24" s="305" t="s">
        <v>315</v>
      </c>
      <c r="E24" s="300" t="str">
        <f>Scores!G$18</f>
        <v>-</v>
      </c>
      <c r="F24" s="301" t="str">
        <f>Scores!H$18</f>
        <v>-</v>
      </c>
      <c r="G24" s="306" t="s">
        <v>127</v>
      </c>
      <c r="H24" s="307" t="s">
        <v>451</v>
      </c>
      <c r="I24" s="303">
        <f>'BD'!G36</f>
      </c>
      <c r="J24" s="287"/>
    </row>
    <row r="25" spans="1:10" s="289" customFormat="1" ht="25.5" customHeight="1">
      <c r="A25" s="304" t="s">
        <v>385</v>
      </c>
      <c r="B25" s="304" t="str">
        <f t="shared" si="0"/>
        <v>Prévention</v>
      </c>
      <c r="C25" s="304" t="s">
        <v>316</v>
      </c>
      <c r="D25" s="305" t="s">
        <v>315</v>
      </c>
      <c r="E25" s="300" t="str">
        <f>Scores!G$18</f>
        <v>-</v>
      </c>
      <c r="F25" s="301" t="str">
        <f>Scores!H$18</f>
        <v>-</v>
      </c>
      <c r="G25" s="306" t="s">
        <v>128</v>
      </c>
      <c r="H25" s="307" t="s">
        <v>525</v>
      </c>
      <c r="I25" s="303">
        <f>'BD'!G37</f>
      </c>
      <c r="J25" s="288"/>
    </row>
    <row r="26" spans="1:10" s="289" customFormat="1" ht="25.5" customHeight="1">
      <c r="A26" s="304" t="s">
        <v>385</v>
      </c>
      <c r="B26" s="304" t="str">
        <f t="shared" si="0"/>
        <v>Prévention</v>
      </c>
      <c r="C26" s="304" t="s">
        <v>316</v>
      </c>
      <c r="D26" s="305" t="s">
        <v>315</v>
      </c>
      <c r="E26" s="300" t="str">
        <f>Scores!G$18</f>
        <v>-</v>
      </c>
      <c r="F26" s="301" t="str">
        <f>Scores!H$18</f>
        <v>-</v>
      </c>
      <c r="G26" s="306" t="s">
        <v>129</v>
      </c>
      <c r="H26" s="307" t="s">
        <v>526</v>
      </c>
      <c r="I26" s="303">
        <f>'BD'!G38</f>
      </c>
      <c r="J26" s="287"/>
    </row>
    <row r="27" spans="1:10" s="289" customFormat="1" ht="25.5" customHeight="1">
      <c r="A27" s="304" t="s">
        <v>385</v>
      </c>
      <c r="B27" s="304" t="str">
        <f t="shared" si="0"/>
        <v>Prévention</v>
      </c>
      <c r="C27" s="304" t="s">
        <v>317</v>
      </c>
      <c r="D27" s="305" t="s">
        <v>307</v>
      </c>
      <c r="E27" s="300" t="str">
        <f>Scores!G$19</f>
        <v>-</v>
      </c>
      <c r="F27" s="301" t="str">
        <f>Scores!H$19</f>
        <v>-</v>
      </c>
      <c r="G27" s="306" t="s">
        <v>130</v>
      </c>
      <c r="H27" s="307" t="s">
        <v>83</v>
      </c>
      <c r="I27" s="303">
        <f>'BD'!G39</f>
      </c>
      <c r="J27" s="287"/>
    </row>
    <row r="28" spans="1:10" s="289" customFormat="1" ht="25.5" customHeight="1">
      <c r="A28" s="304" t="s">
        <v>385</v>
      </c>
      <c r="B28" s="304" t="str">
        <f t="shared" si="0"/>
        <v>Prévention</v>
      </c>
      <c r="C28" s="304" t="s">
        <v>317</v>
      </c>
      <c r="D28" s="305" t="s">
        <v>307</v>
      </c>
      <c r="E28" s="300" t="str">
        <f>Scores!G$19</f>
        <v>-</v>
      </c>
      <c r="F28" s="301" t="str">
        <f>Scores!H$19</f>
        <v>-</v>
      </c>
      <c r="G28" s="306" t="s">
        <v>131</v>
      </c>
      <c r="H28" s="307" t="s">
        <v>527</v>
      </c>
      <c r="I28" s="303">
        <f>'BD'!G40</f>
      </c>
      <c r="J28" s="287"/>
    </row>
    <row r="29" spans="1:10" s="289" customFormat="1" ht="25.5" customHeight="1">
      <c r="A29" s="304" t="s">
        <v>385</v>
      </c>
      <c r="B29" s="304" t="str">
        <f t="shared" si="0"/>
        <v>Prévention</v>
      </c>
      <c r="C29" s="304" t="s">
        <v>317</v>
      </c>
      <c r="D29" s="305" t="s">
        <v>307</v>
      </c>
      <c r="E29" s="300" t="str">
        <f>Scores!G$19</f>
        <v>-</v>
      </c>
      <c r="F29" s="301" t="str">
        <f>Scores!H$19</f>
        <v>-</v>
      </c>
      <c r="G29" s="306" t="s">
        <v>132</v>
      </c>
      <c r="H29" s="307" t="s">
        <v>528</v>
      </c>
      <c r="I29" s="303">
        <f>'BD'!G41</f>
      </c>
      <c r="J29" s="287"/>
    </row>
    <row r="30" spans="1:10" s="289" customFormat="1" ht="25.5" customHeight="1">
      <c r="A30" s="304" t="s">
        <v>385</v>
      </c>
      <c r="B30" s="304" t="str">
        <f t="shared" si="0"/>
        <v>Prévention</v>
      </c>
      <c r="C30" s="304" t="s">
        <v>317</v>
      </c>
      <c r="D30" s="305" t="s">
        <v>307</v>
      </c>
      <c r="E30" s="300" t="str">
        <f>Scores!G$19</f>
        <v>-</v>
      </c>
      <c r="F30" s="301" t="str">
        <f>Scores!H$19</f>
        <v>-</v>
      </c>
      <c r="G30" s="306" t="s">
        <v>133</v>
      </c>
      <c r="H30" s="307" t="s">
        <v>529</v>
      </c>
      <c r="I30" s="303">
        <f>'BD'!G42</f>
      </c>
      <c r="J30" s="287"/>
    </row>
    <row r="31" spans="1:10" s="289" customFormat="1" ht="25.5" customHeight="1">
      <c r="A31" s="304" t="s">
        <v>385</v>
      </c>
      <c r="B31" s="304" t="str">
        <f t="shared" si="0"/>
        <v>Prévention</v>
      </c>
      <c r="C31" s="304" t="s">
        <v>317</v>
      </c>
      <c r="D31" s="305" t="s">
        <v>307</v>
      </c>
      <c r="E31" s="300" t="str">
        <f>Scores!G$19</f>
        <v>-</v>
      </c>
      <c r="F31" s="301" t="str">
        <f>Scores!H$19</f>
        <v>-</v>
      </c>
      <c r="G31" s="306" t="s">
        <v>134</v>
      </c>
      <c r="H31" s="307" t="s">
        <v>530</v>
      </c>
      <c r="I31" s="303">
        <f>'BD'!G43</f>
      </c>
      <c r="J31" s="287"/>
    </row>
    <row r="32" spans="1:10" s="289" customFormat="1" ht="25.5" customHeight="1">
      <c r="A32" s="304" t="s">
        <v>385</v>
      </c>
      <c r="B32" s="304" t="str">
        <f t="shared" si="0"/>
        <v>Prévention</v>
      </c>
      <c r="C32" s="304" t="s">
        <v>317</v>
      </c>
      <c r="D32" s="305" t="s">
        <v>307</v>
      </c>
      <c r="E32" s="300" t="str">
        <f>Scores!G$19</f>
        <v>-</v>
      </c>
      <c r="F32" s="301" t="str">
        <f>Scores!H$19</f>
        <v>-</v>
      </c>
      <c r="G32" s="306" t="s">
        <v>135</v>
      </c>
      <c r="H32" s="307" t="s">
        <v>543</v>
      </c>
      <c r="I32" s="303">
        <f>'BD'!G44</f>
      </c>
      <c r="J32" s="287"/>
    </row>
    <row r="33" spans="1:10" s="289" customFormat="1" ht="25.5" customHeight="1">
      <c r="A33" s="304" t="s">
        <v>385</v>
      </c>
      <c r="B33" s="304" t="str">
        <f t="shared" si="0"/>
        <v>Prévention</v>
      </c>
      <c r="C33" s="304" t="s">
        <v>317</v>
      </c>
      <c r="D33" s="305" t="s">
        <v>307</v>
      </c>
      <c r="E33" s="300" t="str">
        <f>Scores!G$19</f>
        <v>-</v>
      </c>
      <c r="F33" s="301" t="str">
        <f>Scores!H$19</f>
        <v>-</v>
      </c>
      <c r="G33" s="306" t="s">
        <v>136</v>
      </c>
      <c r="H33" s="307" t="s">
        <v>84</v>
      </c>
      <c r="I33" s="303">
        <f>'BD'!G45</f>
      </c>
      <c r="J33" s="287"/>
    </row>
    <row r="34" spans="1:10" s="289" customFormat="1" ht="25.5" customHeight="1">
      <c r="A34" s="304" t="s">
        <v>386</v>
      </c>
      <c r="B34" s="304" t="str">
        <f t="shared" si="0"/>
        <v>Pilotage</v>
      </c>
      <c r="C34" s="304" t="s">
        <v>318</v>
      </c>
      <c r="D34" s="305" t="s">
        <v>304</v>
      </c>
      <c r="E34" s="300" t="str">
        <f>Scores!G$21</f>
        <v>-</v>
      </c>
      <c r="F34" s="301" t="str">
        <f>Scores!H$21</f>
        <v>-</v>
      </c>
      <c r="G34" s="306" t="s">
        <v>137</v>
      </c>
      <c r="H34" s="307" t="s">
        <v>531</v>
      </c>
      <c r="I34" s="303">
        <f>'BD'!G46</f>
      </c>
      <c r="J34" s="287"/>
    </row>
    <row r="35" spans="1:10" s="289" customFormat="1" ht="25.5" customHeight="1">
      <c r="A35" s="304" t="s">
        <v>386</v>
      </c>
      <c r="B35" s="304" t="str">
        <f t="shared" si="0"/>
        <v>Pilotage</v>
      </c>
      <c r="C35" s="304" t="s">
        <v>318</v>
      </c>
      <c r="D35" s="305" t="s">
        <v>304</v>
      </c>
      <c r="E35" s="300" t="str">
        <f>Scores!G$21</f>
        <v>-</v>
      </c>
      <c r="F35" s="301" t="str">
        <f>Scores!H$21</f>
        <v>-</v>
      </c>
      <c r="G35" s="306" t="s">
        <v>138</v>
      </c>
      <c r="H35" s="307" t="s">
        <v>532</v>
      </c>
      <c r="I35" s="303">
        <f>'BD'!G47</f>
      </c>
      <c r="J35" s="287"/>
    </row>
    <row r="36" spans="1:10" s="289" customFormat="1" ht="25.5" customHeight="1">
      <c r="A36" s="304" t="s">
        <v>386</v>
      </c>
      <c r="B36" s="304" t="str">
        <f aca="true" t="shared" si="1" ref="B36:B67">IF(VLOOKUP(A36,RéfN2,3,FALSE)="","",VLOOKUP(A36,RéfN2,3,FALSE))</f>
        <v>Pilotage</v>
      </c>
      <c r="C36" s="304" t="s">
        <v>318</v>
      </c>
      <c r="D36" s="305" t="s">
        <v>304</v>
      </c>
      <c r="E36" s="300" t="str">
        <f>Scores!G$21</f>
        <v>-</v>
      </c>
      <c r="F36" s="301" t="str">
        <f>Scores!H$21</f>
        <v>-</v>
      </c>
      <c r="G36" s="306" t="s">
        <v>139</v>
      </c>
      <c r="H36" s="307" t="s">
        <v>533</v>
      </c>
      <c r="I36" s="303">
        <f>'BD'!G48</f>
      </c>
      <c r="J36" s="287"/>
    </row>
    <row r="37" spans="1:10" s="289" customFormat="1" ht="25.5" customHeight="1">
      <c r="A37" s="304" t="s">
        <v>386</v>
      </c>
      <c r="B37" s="304" t="str">
        <f t="shared" si="1"/>
        <v>Pilotage</v>
      </c>
      <c r="C37" s="304" t="s">
        <v>318</v>
      </c>
      <c r="D37" s="305" t="s">
        <v>304</v>
      </c>
      <c r="E37" s="300" t="str">
        <f>Scores!G$21</f>
        <v>-</v>
      </c>
      <c r="F37" s="301" t="str">
        <f>Scores!H$21</f>
        <v>-</v>
      </c>
      <c r="G37" s="306" t="s">
        <v>140</v>
      </c>
      <c r="H37" s="307" t="s">
        <v>534</v>
      </c>
      <c r="I37" s="303">
        <f>'BD'!G49</f>
      </c>
      <c r="J37" s="287"/>
    </row>
    <row r="38" spans="1:10" s="289" customFormat="1" ht="25.5" customHeight="1">
      <c r="A38" s="304" t="s">
        <v>386</v>
      </c>
      <c r="B38" s="304" t="str">
        <f t="shared" si="1"/>
        <v>Pilotage</v>
      </c>
      <c r="C38" s="304" t="s">
        <v>318</v>
      </c>
      <c r="D38" s="305" t="s">
        <v>304</v>
      </c>
      <c r="E38" s="300" t="str">
        <f>Scores!G$21</f>
        <v>-</v>
      </c>
      <c r="F38" s="301" t="str">
        <f>Scores!H$21</f>
        <v>-</v>
      </c>
      <c r="G38" s="306" t="s">
        <v>141</v>
      </c>
      <c r="H38" s="307" t="s">
        <v>535</v>
      </c>
      <c r="I38" s="303">
        <f>'BD'!G50</f>
      </c>
      <c r="J38" s="287"/>
    </row>
    <row r="39" spans="1:10" s="289" customFormat="1" ht="25.5" customHeight="1">
      <c r="A39" s="304" t="s">
        <v>386</v>
      </c>
      <c r="B39" s="304" t="str">
        <f t="shared" si="1"/>
        <v>Pilotage</v>
      </c>
      <c r="C39" s="304" t="s">
        <v>318</v>
      </c>
      <c r="D39" s="305" t="s">
        <v>304</v>
      </c>
      <c r="E39" s="300" t="str">
        <f>Scores!G$21</f>
        <v>-</v>
      </c>
      <c r="F39" s="301" t="str">
        <f>Scores!H$21</f>
        <v>-</v>
      </c>
      <c r="G39" s="306" t="s">
        <v>142</v>
      </c>
      <c r="H39" s="307" t="s">
        <v>536</v>
      </c>
      <c r="I39" s="303">
        <f>'BD'!G51</f>
      </c>
      <c r="J39" s="287"/>
    </row>
    <row r="40" spans="1:10" s="289" customFormat="1" ht="25.5" customHeight="1">
      <c r="A40" s="304" t="s">
        <v>386</v>
      </c>
      <c r="B40" s="304" t="str">
        <f t="shared" si="1"/>
        <v>Pilotage</v>
      </c>
      <c r="C40" s="304" t="s">
        <v>318</v>
      </c>
      <c r="D40" s="305" t="s">
        <v>304</v>
      </c>
      <c r="E40" s="300" t="str">
        <f>Scores!G$21</f>
        <v>-</v>
      </c>
      <c r="F40" s="301" t="str">
        <f>Scores!H$21</f>
        <v>-</v>
      </c>
      <c r="G40" s="306" t="s">
        <v>143</v>
      </c>
      <c r="H40" s="307" t="s">
        <v>537</v>
      </c>
      <c r="I40" s="303">
        <f>'BD'!G52</f>
      </c>
      <c r="J40" s="287"/>
    </row>
    <row r="41" spans="1:10" s="289" customFormat="1" ht="25.5" customHeight="1">
      <c r="A41" s="304" t="s">
        <v>386</v>
      </c>
      <c r="B41" s="304" t="str">
        <f t="shared" si="1"/>
        <v>Pilotage</v>
      </c>
      <c r="C41" s="304" t="s">
        <v>319</v>
      </c>
      <c r="D41" s="305" t="s">
        <v>64</v>
      </c>
      <c r="E41" s="300" t="str">
        <f>Scores!G$22</f>
        <v>-</v>
      </c>
      <c r="F41" s="301" t="str">
        <f>Scores!H$22</f>
        <v>-</v>
      </c>
      <c r="G41" s="306" t="s">
        <v>144</v>
      </c>
      <c r="H41" s="307" t="s">
        <v>85</v>
      </c>
      <c r="I41" s="303">
        <f>'BD'!G53</f>
      </c>
      <c r="J41" s="287"/>
    </row>
    <row r="42" spans="1:10" s="289" customFormat="1" ht="25.5" customHeight="1">
      <c r="A42" s="304" t="s">
        <v>386</v>
      </c>
      <c r="B42" s="304" t="str">
        <f t="shared" si="1"/>
        <v>Pilotage</v>
      </c>
      <c r="C42" s="304" t="s">
        <v>319</v>
      </c>
      <c r="D42" s="305" t="s">
        <v>64</v>
      </c>
      <c r="E42" s="300" t="str">
        <f>Scores!G$22</f>
        <v>-</v>
      </c>
      <c r="F42" s="301" t="str">
        <f>Scores!H$22</f>
        <v>-</v>
      </c>
      <c r="G42" s="306" t="s">
        <v>145</v>
      </c>
      <c r="H42" s="307" t="s">
        <v>538</v>
      </c>
      <c r="I42" s="303">
        <f>'BD'!G54</f>
      </c>
      <c r="J42" s="287"/>
    </row>
    <row r="43" spans="1:10" s="289" customFormat="1" ht="25.5" customHeight="1">
      <c r="A43" s="304" t="s">
        <v>386</v>
      </c>
      <c r="B43" s="304" t="str">
        <f t="shared" si="1"/>
        <v>Pilotage</v>
      </c>
      <c r="C43" s="304" t="s">
        <v>319</v>
      </c>
      <c r="D43" s="305" t="s">
        <v>64</v>
      </c>
      <c r="E43" s="300" t="str">
        <f>Scores!G$22</f>
        <v>-</v>
      </c>
      <c r="F43" s="301" t="str">
        <f>Scores!H$22</f>
        <v>-</v>
      </c>
      <c r="G43" s="306" t="s">
        <v>146</v>
      </c>
      <c r="H43" s="307" t="s">
        <v>539</v>
      </c>
      <c r="I43" s="303">
        <f>'BD'!G55</f>
      </c>
      <c r="J43" s="287"/>
    </row>
    <row r="44" spans="1:10" s="289" customFormat="1" ht="25.5" customHeight="1">
      <c r="A44" s="304" t="s">
        <v>386</v>
      </c>
      <c r="B44" s="304" t="str">
        <f t="shared" si="1"/>
        <v>Pilotage</v>
      </c>
      <c r="C44" s="304" t="s">
        <v>319</v>
      </c>
      <c r="D44" s="305" t="s">
        <v>64</v>
      </c>
      <c r="E44" s="300" t="str">
        <f>Scores!G$22</f>
        <v>-</v>
      </c>
      <c r="F44" s="301" t="str">
        <f>Scores!H$22</f>
        <v>-</v>
      </c>
      <c r="G44" s="306" t="s">
        <v>147</v>
      </c>
      <c r="H44" s="307" t="s">
        <v>540</v>
      </c>
      <c r="I44" s="303">
        <f>'BD'!G56</f>
      </c>
      <c r="J44" s="287"/>
    </row>
    <row r="45" spans="1:10" s="289" customFormat="1" ht="25.5" customHeight="1">
      <c r="A45" s="304" t="s">
        <v>386</v>
      </c>
      <c r="B45" s="304" t="str">
        <f t="shared" si="1"/>
        <v>Pilotage</v>
      </c>
      <c r="C45" s="304" t="s">
        <v>319</v>
      </c>
      <c r="D45" s="305" t="s">
        <v>64</v>
      </c>
      <c r="E45" s="300" t="str">
        <f>Scores!G$22</f>
        <v>-</v>
      </c>
      <c r="F45" s="301" t="str">
        <f>Scores!H$22</f>
        <v>-</v>
      </c>
      <c r="G45" s="306" t="s">
        <v>148</v>
      </c>
      <c r="H45" s="307" t="s">
        <v>541</v>
      </c>
      <c r="I45" s="303">
        <f>'BD'!G57</f>
      </c>
      <c r="J45" s="287"/>
    </row>
    <row r="46" spans="1:10" s="289" customFormat="1" ht="25.5" customHeight="1">
      <c r="A46" s="304" t="s">
        <v>386</v>
      </c>
      <c r="B46" s="304" t="str">
        <f t="shared" si="1"/>
        <v>Pilotage</v>
      </c>
      <c r="C46" s="304" t="s">
        <v>319</v>
      </c>
      <c r="D46" s="305" t="s">
        <v>64</v>
      </c>
      <c r="E46" s="300" t="str">
        <f>Scores!G$22</f>
        <v>-</v>
      </c>
      <c r="F46" s="301" t="str">
        <f>Scores!H$22</f>
        <v>-</v>
      </c>
      <c r="G46" s="306" t="s">
        <v>149</v>
      </c>
      <c r="H46" s="307" t="s">
        <v>542</v>
      </c>
      <c r="I46" s="303">
        <f>'BD'!G58</f>
      </c>
      <c r="J46" s="287"/>
    </row>
    <row r="47" spans="1:10" s="289" customFormat="1" ht="25.5" customHeight="1">
      <c r="A47" s="304" t="s">
        <v>386</v>
      </c>
      <c r="B47" s="304" t="str">
        <f t="shared" si="1"/>
        <v>Pilotage</v>
      </c>
      <c r="C47" s="304" t="s">
        <v>319</v>
      </c>
      <c r="D47" s="305" t="s">
        <v>64</v>
      </c>
      <c r="E47" s="300" t="str">
        <f>Scores!G$22</f>
        <v>-</v>
      </c>
      <c r="F47" s="301" t="str">
        <f>Scores!H$22</f>
        <v>-</v>
      </c>
      <c r="G47" s="306" t="s">
        <v>150</v>
      </c>
      <c r="H47" s="307" t="s">
        <v>543</v>
      </c>
      <c r="I47" s="303">
        <f>'BD'!G59</f>
      </c>
      <c r="J47" s="287"/>
    </row>
    <row r="48" spans="1:10" s="289" customFormat="1" ht="25.5" customHeight="1">
      <c r="A48" s="304" t="s">
        <v>386</v>
      </c>
      <c r="B48" s="304" t="str">
        <f t="shared" si="1"/>
        <v>Pilotage</v>
      </c>
      <c r="C48" s="304" t="s">
        <v>337</v>
      </c>
      <c r="D48" s="305" t="s">
        <v>467</v>
      </c>
      <c r="E48" s="300" t="str">
        <f>Scores!G$23</f>
        <v>-</v>
      </c>
      <c r="F48" s="301" t="str">
        <f>Scores!H$23</f>
        <v>-</v>
      </c>
      <c r="G48" s="306" t="s">
        <v>151</v>
      </c>
      <c r="H48" s="307" t="s">
        <v>95</v>
      </c>
      <c r="I48" s="303">
        <f>'BD'!G60</f>
      </c>
      <c r="J48" s="287"/>
    </row>
    <row r="49" spans="1:10" s="289" customFormat="1" ht="25.5" customHeight="1">
      <c r="A49" s="304" t="s">
        <v>386</v>
      </c>
      <c r="B49" s="304" t="str">
        <f t="shared" si="1"/>
        <v>Pilotage</v>
      </c>
      <c r="C49" s="304" t="s">
        <v>337</v>
      </c>
      <c r="D49" s="305" t="s">
        <v>467</v>
      </c>
      <c r="E49" s="300" t="str">
        <f>Scores!G$23</f>
        <v>-</v>
      </c>
      <c r="F49" s="301" t="str">
        <f>Scores!H$23</f>
        <v>-</v>
      </c>
      <c r="G49" s="306" t="s">
        <v>152</v>
      </c>
      <c r="H49" s="307" t="s">
        <v>544</v>
      </c>
      <c r="I49" s="303">
        <f>'BD'!G61</f>
      </c>
      <c r="J49" s="287"/>
    </row>
    <row r="50" spans="1:10" s="289" customFormat="1" ht="25.5" customHeight="1">
      <c r="A50" s="304" t="s">
        <v>386</v>
      </c>
      <c r="B50" s="304" t="str">
        <f t="shared" si="1"/>
        <v>Pilotage</v>
      </c>
      <c r="C50" s="304" t="s">
        <v>337</v>
      </c>
      <c r="D50" s="305" t="s">
        <v>467</v>
      </c>
      <c r="E50" s="300" t="str">
        <f>Scores!G$23</f>
        <v>-</v>
      </c>
      <c r="F50" s="301" t="str">
        <f>Scores!H$23</f>
        <v>-</v>
      </c>
      <c r="G50" s="306" t="s">
        <v>153</v>
      </c>
      <c r="H50" s="307" t="s">
        <v>545</v>
      </c>
      <c r="I50" s="303">
        <f>'BD'!G62</f>
      </c>
      <c r="J50" s="287"/>
    </row>
    <row r="51" spans="1:10" s="289" customFormat="1" ht="25.5" customHeight="1">
      <c r="A51" s="304" t="s">
        <v>386</v>
      </c>
      <c r="B51" s="304" t="str">
        <f t="shared" si="1"/>
        <v>Pilotage</v>
      </c>
      <c r="C51" s="304" t="s">
        <v>337</v>
      </c>
      <c r="D51" s="305" t="s">
        <v>467</v>
      </c>
      <c r="E51" s="300" t="str">
        <f>Scores!G$23</f>
        <v>-</v>
      </c>
      <c r="F51" s="301" t="str">
        <f>Scores!H$23</f>
        <v>-</v>
      </c>
      <c r="G51" s="306" t="s">
        <v>154</v>
      </c>
      <c r="H51" s="307" t="s">
        <v>99</v>
      </c>
      <c r="I51" s="303">
        <f>'BD'!G63</f>
      </c>
      <c r="J51" s="287"/>
    </row>
    <row r="52" spans="1:10" s="289" customFormat="1" ht="25.5" customHeight="1">
      <c r="A52" s="304" t="s">
        <v>386</v>
      </c>
      <c r="B52" s="304" t="str">
        <f t="shared" si="1"/>
        <v>Pilotage</v>
      </c>
      <c r="C52" s="304" t="s">
        <v>337</v>
      </c>
      <c r="D52" s="305" t="s">
        <v>467</v>
      </c>
      <c r="E52" s="300" t="str">
        <f>Scores!G$23</f>
        <v>-</v>
      </c>
      <c r="F52" s="301" t="str">
        <f>Scores!H$23</f>
        <v>-</v>
      </c>
      <c r="G52" s="306" t="s">
        <v>155</v>
      </c>
      <c r="H52" s="307" t="s">
        <v>546</v>
      </c>
      <c r="I52" s="303">
        <f>'BD'!G64</f>
      </c>
      <c r="J52" s="287"/>
    </row>
    <row r="53" spans="1:10" s="289" customFormat="1" ht="25.5" customHeight="1">
      <c r="A53" s="304" t="s">
        <v>386</v>
      </c>
      <c r="B53" s="304" t="str">
        <f t="shared" si="1"/>
        <v>Pilotage</v>
      </c>
      <c r="C53" s="304" t="s">
        <v>337</v>
      </c>
      <c r="D53" s="305" t="s">
        <v>467</v>
      </c>
      <c r="E53" s="300" t="str">
        <f>Scores!G$23</f>
        <v>-</v>
      </c>
      <c r="F53" s="301" t="str">
        <f>Scores!H$23</f>
        <v>-</v>
      </c>
      <c r="G53" s="306" t="s">
        <v>156</v>
      </c>
      <c r="H53" s="307" t="s">
        <v>547</v>
      </c>
      <c r="I53" s="303">
        <f>'BD'!G65</f>
      </c>
      <c r="J53" s="287"/>
    </row>
    <row r="54" spans="1:10" s="289" customFormat="1" ht="25.5" customHeight="1">
      <c r="A54" s="304" t="s">
        <v>387</v>
      </c>
      <c r="B54" s="304" t="str">
        <f t="shared" si="1"/>
        <v>Entrée et sortie du patient</v>
      </c>
      <c r="C54" s="304" t="s">
        <v>338</v>
      </c>
      <c r="D54" s="305" t="s">
        <v>430</v>
      </c>
      <c r="E54" s="300" t="str">
        <f>Scores!G$27</f>
        <v>-</v>
      </c>
      <c r="F54" s="301" t="str">
        <f>Scores!H$27</f>
        <v>-</v>
      </c>
      <c r="G54" s="306" t="s">
        <v>157</v>
      </c>
      <c r="H54" s="307" t="s">
        <v>548</v>
      </c>
      <c r="I54" s="303">
        <f>'BD'!G66</f>
      </c>
      <c r="J54" s="287"/>
    </row>
    <row r="55" spans="1:10" s="289" customFormat="1" ht="25.5" customHeight="1">
      <c r="A55" s="304" t="s">
        <v>387</v>
      </c>
      <c r="B55" s="304" t="str">
        <f t="shared" si="1"/>
        <v>Entrée et sortie du patient</v>
      </c>
      <c r="C55" s="304" t="s">
        <v>338</v>
      </c>
      <c r="D55" s="305" t="s">
        <v>430</v>
      </c>
      <c r="E55" s="300" t="str">
        <f>Scores!G$27</f>
        <v>-</v>
      </c>
      <c r="F55" s="301" t="str">
        <f>Scores!H$27</f>
        <v>-</v>
      </c>
      <c r="G55" s="306" t="s">
        <v>158</v>
      </c>
      <c r="H55" s="307" t="s">
        <v>86</v>
      </c>
      <c r="I55" s="303">
        <f>'BD'!G67</f>
      </c>
      <c r="J55" s="287"/>
    </row>
    <row r="56" spans="1:10" s="289" customFormat="1" ht="25.5" customHeight="1">
      <c r="A56" s="304" t="s">
        <v>387</v>
      </c>
      <c r="B56" s="304" t="str">
        <f t="shared" si="1"/>
        <v>Entrée et sortie du patient</v>
      </c>
      <c r="C56" s="304" t="s">
        <v>338</v>
      </c>
      <c r="D56" s="305" t="s">
        <v>430</v>
      </c>
      <c r="E56" s="300" t="str">
        <f>Scores!G$27</f>
        <v>-</v>
      </c>
      <c r="F56" s="301" t="str">
        <f>Scores!H$27</f>
        <v>-</v>
      </c>
      <c r="G56" s="306" t="s">
        <v>159</v>
      </c>
      <c r="H56" s="307" t="s">
        <v>549</v>
      </c>
      <c r="I56" s="303">
        <f>'BD'!G68</f>
      </c>
      <c r="J56" s="287"/>
    </row>
    <row r="57" spans="1:10" s="289" customFormat="1" ht="25.5" customHeight="1">
      <c r="A57" s="304" t="s">
        <v>387</v>
      </c>
      <c r="B57" s="304" t="str">
        <f t="shared" si="1"/>
        <v>Entrée et sortie du patient</v>
      </c>
      <c r="C57" s="304" t="s">
        <v>338</v>
      </c>
      <c r="D57" s="305" t="s">
        <v>430</v>
      </c>
      <c r="E57" s="300" t="str">
        <f>Scores!G$27</f>
        <v>-</v>
      </c>
      <c r="F57" s="301" t="str">
        <f>Scores!H$27</f>
        <v>-</v>
      </c>
      <c r="G57" s="306" t="s">
        <v>160</v>
      </c>
      <c r="H57" s="307" t="s">
        <v>452</v>
      </c>
      <c r="I57" s="303">
        <f>'BD'!G69</f>
      </c>
      <c r="J57" s="287"/>
    </row>
    <row r="58" spans="1:10" s="289" customFormat="1" ht="25.5" customHeight="1">
      <c r="A58" s="304" t="s">
        <v>387</v>
      </c>
      <c r="B58" s="304" t="str">
        <f t="shared" si="1"/>
        <v>Entrée et sortie du patient</v>
      </c>
      <c r="C58" s="304" t="s">
        <v>338</v>
      </c>
      <c r="D58" s="305" t="s">
        <v>430</v>
      </c>
      <c r="E58" s="300" t="str">
        <f>Scores!G$27</f>
        <v>-</v>
      </c>
      <c r="F58" s="301" t="str">
        <f>Scores!H$27</f>
        <v>-</v>
      </c>
      <c r="G58" s="306" t="s">
        <v>161</v>
      </c>
      <c r="H58" s="307" t="s">
        <v>550</v>
      </c>
      <c r="I58" s="303">
        <f>'BD'!G70</f>
      </c>
      <c r="J58" s="287"/>
    </row>
    <row r="59" spans="1:10" s="289" customFormat="1" ht="25.5" customHeight="1">
      <c r="A59" s="304" t="s">
        <v>387</v>
      </c>
      <c r="B59" s="304" t="str">
        <f t="shared" si="1"/>
        <v>Entrée et sortie du patient</v>
      </c>
      <c r="C59" s="304" t="s">
        <v>338</v>
      </c>
      <c r="D59" s="305" t="s">
        <v>430</v>
      </c>
      <c r="E59" s="300" t="str">
        <f>Scores!G$27</f>
        <v>-</v>
      </c>
      <c r="F59" s="301" t="str">
        <f>Scores!H$27</f>
        <v>-</v>
      </c>
      <c r="G59" s="306" t="s">
        <v>162</v>
      </c>
      <c r="H59" s="307" t="s">
        <v>453</v>
      </c>
      <c r="I59" s="303">
        <f>'BD'!G71</f>
      </c>
      <c r="J59" s="287"/>
    </row>
    <row r="60" spans="1:10" s="289" customFormat="1" ht="25.5" customHeight="1">
      <c r="A60" s="304" t="s">
        <v>387</v>
      </c>
      <c r="B60" s="304" t="str">
        <f t="shared" si="1"/>
        <v>Entrée et sortie du patient</v>
      </c>
      <c r="C60" s="304" t="s">
        <v>338</v>
      </c>
      <c r="D60" s="305" t="s">
        <v>430</v>
      </c>
      <c r="E60" s="300" t="str">
        <f>Scores!G$27</f>
        <v>-</v>
      </c>
      <c r="F60" s="301" t="str">
        <f>Scores!H$27</f>
        <v>-</v>
      </c>
      <c r="G60" s="306" t="s">
        <v>163</v>
      </c>
      <c r="H60" s="307" t="s">
        <v>551</v>
      </c>
      <c r="I60" s="303">
        <f>'BD'!G72</f>
      </c>
      <c r="J60" s="287"/>
    </row>
    <row r="61" spans="1:10" s="289" customFormat="1" ht="25.5" customHeight="1">
      <c r="A61" s="304" t="s">
        <v>387</v>
      </c>
      <c r="B61" s="304" t="str">
        <f t="shared" si="1"/>
        <v>Entrée et sortie du patient</v>
      </c>
      <c r="C61" s="304" t="s">
        <v>338</v>
      </c>
      <c r="D61" s="305" t="s">
        <v>430</v>
      </c>
      <c r="E61" s="300" t="str">
        <f>Scores!G$27</f>
        <v>-</v>
      </c>
      <c r="F61" s="301" t="str">
        <f>Scores!H$27</f>
        <v>-</v>
      </c>
      <c r="G61" s="306" t="s">
        <v>164</v>
      </c>
      <c r="H61" s="307" t="s">
        <v>552</v>
      </c>
      <c r="I61" s="303">
        <f>'BD'!G73</f>
      </c>
      <c r="J61" s="287"/>
    </row>
    <row r="62" spans="1:10" s="289" customFormat="1" ht="25.5" customHeight="1">
      <c r="A62" s="304" t="s">
        <v>387</v>
      </c>
      <c r="B62" s="304" t="str">
        <f t="shared" si="1"/>
        <v>Entrée et sortie du patient</v>
      </c>
      <c r="C62" s="304" t="s">
        <v>338</v>
      </c>
      <c r="D62" s="305" t="s">
        <v>430</v>
      </c>
      <c r="E62" s="300" t="str">
        <f>Scores!G$27</f>
        <v>-</v>
      </c>
      <c r="F62" s="301" t="str">
        <f>Scores!H$27</f>
        <v>-</v>
      </c>
      <c r="G62" s="306" t="s">
        <v>165</v>
      </c>
      <c r="H62" s="307" t="s">
        <v>553</v>
      </c>
      <c r="I62" s="303">
        <f>'BD'!G74</f>
      </c>
      <c r="J62" s="287"/>
    </row>
    <row r="63" spans="1:10" s="289" customFormat="1" ht="25.5" customHeight="1">
      <c r="A63" s="304" t="s">
        <v>387</v>
      </c>
      <c r="B63" s="304" t="str">
        <f t="shared" si="1"/>
        <v>Entrée et sortie du patient</v>
      </c>
      <c r="C63" s="304" t="s">
        <v>338</v>
      </c>
      <c r="D63" s="305" t="s">
        <v>430</v>
      </c>
      <c r="E63" s="300" t="str">
        <f>Scores!G$27</f>
        <v>-</v>
      </c>
      <c r="F63" s="301" t="str">
        <f>Scores!H$27</f>
        <v>-</v>
      </c>
      <c r="G63" s="306" t="s">
        <v>166</v>
      </c>
      <c r="H63" s="307" t="s">
        <v>554</v>
      </c>
      <c r="I63" s="303">
        <f>'BD'!G75</f>
      </c>
      <c r="J63" s="287"/>
    </row>
    <row r="64" spans="1:10" s="289" customFormat="1" ht="25.5" customHeight="1">
      <c r="A64" s="304" t="s">
        <v>387</v>
      </c>
      <c r="B64" s="304" t="str">
        <f t="shared" si="1"/>
        <v>Entrée et sortie du patient</v>
      </c>
      <c r="C64" s="304" t="s">
        <v>338</v>
      </c>
      <c r="D64" s="305" t="s">
        <v>430</v>
      </c>
      <c r="E64" s="300" t="str">
        <f>Scores!G$27</f>
        <v>-</v>
      </c>
      <c r="F64" s="301" t="str">
        <f>Scores!H$27</f>
        <v>-</v>
      </c>
      <c r="G64" s="306" t="s">
        <v>167</v>
      </c>
      <c r="H64" s="307" t="s">
        <v>555</v>
      </c>
      <c r="I64" s="303">
        <f>'BD'!G76</f>
      </c>
      <c r="J64" s="287"/>
    </row>
    <row r="65" spans="1:10" s="289" customFormat="1" ht="25.5" customHeight="1">
      <c r="A65" s="304" t="s">
        <v>387</v>
      </c>
      <c r="B65" s="304" t="str">
        <f t="shared" si="1"/>
        <v>Entrée et sortie du patient</v>
      </c>
      <c r="C65" s="304" t="s">
        <v>339</v>
      </c>
      <c r="D65" s="305" t="s">
        <v>431</v>
      </c>
      <c r="E65" s="300" t="str">
        <f>Scores!G$28</f>
        <v>-</v>
      </c>
      <c r="F65" s="301" t="str">
        <f>Scores!H$28</f>
        <v>-</v>
      </c>
      <c r="G65" s="306" t="s">
        <v>168</v>
      </c>
      <c r="H65" s="307" t="s">
        <v>556</v>
      </c>
      <c r="I65" s="303">
        <f>'BD'!G77</f>
      </c>
      <c r="J65" s="287"/>
    </row>
    <row r="66" spans="1:10" s="289" customFormat="1" ht="25.5" customHeight="1">
      <c r="A66" s="304" t="s">
        <v>387</v>
      </c>
      <c r="B66" s="304" t="str">
        <f t="shared" si="1"/>
        <v>Entrée et sortie du patient</v>
      </c>
      <c r="C66" s="304" t="s">
        <v>339</v>
      </c>
      <c r="D66" s="305" t="s">
        <v>431</v>
      </c>
      <c r="E66" s="300" t="str">
        <f>Scores!G$28</f>
        <v>-</v>
      </c>
      <c r="F66" s="301" t="str">
        <f>Scores!H$28</f>
        <v>-</v>
      </c>
      <c r="G66" s="306" t="s">
        <v>169</v>
      </c>
      <c r="H66" s="307" t="s">
        <v>557</v>
      </c>
      <c r="I66" s="303">
        <f>'BD'!G78</f>
      </c>
      <c r="J66" s="287"/>
    </row>
    <row r="67" spans="1:10" s="289" customFormat="1" ht="25.5" customHeight="1">
      <c r="A67" s="304" t="s">
        <v>387</v>
      </c>
      <c r="B67" s="304" t="str">
        <f t="shared" si="1"/>
        <v>Entrée et sortie du patient</v>
      </c>
      <c r="C67" s="304" t="s">
        <v>339</v>
      </c>
      <c r="D67" s="305" t="s">
        <v>431</v>
      </c>
      <c r="E67" s="300" t="str">
        <f>Scores!G$28</f>
        <v>-</v>
      </c>
      <c r="F67" s="301" t="str">
        <f>Scores!H$28</f>
        <v>-</v>
      </c>
      <c r="G67" s="306" t="s">
        <v>170</v>
      </c>
      <c r="H67" s="307" t="s">
        <v>558</v>
      </c>
      <c r="I67" s="303">
        <f>'BD'!G79</f>
      </c>
      <c r="J67" s="287"/>
    </row>
    <row r="68" spans="1:10" s="289" customFormat="1" ht="25.5" customHeight="1">
      <c r="A68" s="304" t="s">
        <v>387</v>
      </c>
      <c r="B68" s="304" t="str">
        <f aca="true" t="shared" si="2" ref="B68:B99">IF(VLOOKUP(A68,RéfN2,3,FALSE)="","",VLOOKUP(A68,RéfN2,3,FALSE))</f>
        <v>Entrée et sortie du patient</v>
      </c>
      <c r="C68" s="304" t="s">
        <v>339</v>
      </c>
      <c r="D68" s="305" t="s">
        <v>431</v>
      </c>
      <c r="E68" s="300" t="str">
        <f>Scores!G$28</f>
        <v>-</v>
      </c>
      <c r="F68" s="301" t="str">
        <f>Scores!H$28</f>
        <v>-</v>
      </c>
      <c r="G68" s="306" t="s">
        <v>171</v>
      </c>
      <c r="H68" s="307" t="s">
        <v>559</v>
      </c>
      <c r="I68" s="303">
        <f>'BD'!G80</f>
      </c>
      <c r="J68" s="287"/>
    </row>
    <row r="69" spans="1:10" s="289" customFormat="1" ht="25.5" customHeight="1">
      <c r="A69" s="304" t="s">
        <v>387</v>
      </c>
      <c r="B69" s="304" t="str">
        <f t="shared" si="2"/>
        <v>Entrée et sortie du patient</v>
      </c>
      <c r="C69" s="304" t="s">
        <v>340</v>
      </c>
      <c r="D69" s="305" t="s">
        <v>432</v>
      </c>
      <c r="E69" s="300" t="str">
        <f>Scores!G$29</f>
        <v>-</v>
      </c>
      <c r="F69" s="301" t="str">
        <f>Scores!H$29</f>
        <v>-</v>
      </c>
      <c r="G69" s="306" t="s">
        <v>172</v>
      </c>
      <c r="H69" s="307" t="s">
        <v>560</v>
      </c>
      <c r="I69" s="303">
        <f>'BD'!G81</f>
      </c>
      <c r="J69" s="287"/>
    </row>
    <row r="70" spans="1:10" s="289" customFormat="1" ht="25.5" customHeight="1">
      <c r="A70" s="304" t="s">
        <v>387</v>
      </c>
      <c r="B70" s="304" t="str">
        <f t="shared" si="2"/>
        <v>Entrée et sortie du patient</v>
      </c>
      <c r="C70" s="304" t="s">
        <v>340</v>
      </c>
      <c r="D70" s="305" t="s">
        <v>432</v>
      </c>
      <c r="E70" s="300" t="str">
        <f>Scores!G$29</f>
        <v>-</v>
      </c>
      <c r="F70" s="301" t="str">
        <f>Scores!H$29</f>
        <v>-</v>
      </c>
      <c r="G70" s="306" t="s">
        <v>173</v>
      </c>
      <c r="H70" s="307" t="s">
        <v>561</v>
      </c>
      <c r="I70" s="303">
        <f>'BD'!G82</f>
      </c>
      <c r="J70" s="287"/>
    </row>
    <row r="71" spans="1:10" s="289" customFormat="1" ht="25.5" customHeight="1">
      <c r="A71" s="304" t="s">
        <v>387</v>
      </c>
      <c r="B71" s="304" t="str">
        <f t="shared" si="2"/>
        <v>Entrée et sortie du patient</v>
      </c>
      <c r="C71" s="304" t="s">
        <v>340</v>
      </c>
      <c r="D71" s="305" t="s">
        <v>432</v>
      </c>
      <c r="E71" s="300" t="str">
        <f>Scores!G$29</f>
        <v>-</v>
      </c>
      <c r="F71" s="301" t="str">
        <f>Scores!H$29</f>
        <v>-</v>
      </c>
      <c r="G71" s="306" t="s">
        <v>174</v>
      </c>
      <c r="H71" s="307" t="s">
        <v>562</v>
      </c>
      <c r="I71" s="303">
        <f>'BD'!G83</f>
      </c>
      <c r="J71" s="287"/>
    </row>
    <row r="72" spans="1:10" s="289" customFormat="1" ht="25.5" customHeight="1">
      <c r="A72" s="304" t="s">
        <v>387</v>
      </c>
      <c r="B72" s="304" t="str">
        <f t="shared" si="2"/>
        <v>Entrée et sortie du patient</v>
      </c>
      <c r="C72" s="304" t="s">
        <v>340</v>
      </c>
      <c r="D72" s="305" t="s">
        <v>432</v>
      </c>
      <c r="E72" s="300" t="str">
        <f>Scores!G$29</f>
        <v>-</v>
      </c>
      <c r="F72" s="301" t="str">
        <f>Scores!H$29</f>
        <v>-</v>
      </c>
      <c r="G72" s="306" t="s">
        <v>175</v>
      </c>
      <c r="H72" s="307" t="s">
        <v>563</v>
      </c>
      <c r="I72" s="303">
        <f>'BD'!G84</f>
      </c>
      <c r="J72" s="287"/>
    </row>
    <row r="73" spans="1:10" s="289" customFormat="1" ht="25.5" customHeight="1">
      <c r="A73" s="304" t="s">
        <v>388</v>
      </c>
      <c r="B73" s="304" t="str">
        <f t="shared" si="2"/>
        <v>Prescription</v>
      </c>
      <c r="C73" s="304" t="s">
        <v>335</v>
      </c>
      <c r="D73" s="305" t="s">
        <v>309</v>
      </c>
      <c r="E73" s="300" t="str">
        <f>Scores!G$31</f>
        <v>-</v>
      </c>
      <c r="F73" s="301" t="str">
        <f>Scores!H$31</f>
        <v>-</v>
      </c>
      <c r="G73" s="306" t="s">
        <v>176</v>
      </c>
      <c r="H73" s="307" t="s">
        <v>454</v>
      </c>
      <c r="I73" s="303">
        <f>'BD'!G85</f>
      </c>
      <c r="J73" s="287"/>
    </row>
    <row r="74" spans="1:10" s="289" customFormat="1" ht="25.5" customHeight="1">
      <c r="A74" s="304" t="s">
        <v>388</v>
      </c>
      <c r="B74" s="304" t="str">
        <f t="shared" si="2"/>
        <v>Prescription</v>
      </c>
      <c r="C74" s="304" t="s">
        <v>335</v>
      </c>
      <c r="D74" s="305" t="s">
        <v>309</v>
      </c>
      <c r="E74" s="300" t="str">
        <f>Scores!G$31</f>
        <v>-</v>
      </c>
      <c r="F74" s="301" t="str">
        <f>Scores!H$31</f>
        <v>-</v>
      </c>
      <c r="G74" s="306" t="s">
        <v>177</v>
      </c>
      <c r="H74" s="307" t="s">
        <v>564</v>
      </c>
      <c r="I74" s="303">
        <f>'BD'!G86</f>
      </c>
      <c r="J74" s="287"/>
    </row>
    <row r="75" spans="1:10" s="289" customFormat="1" ht="25.5" customHeight="1">
      <c r="A75" s="304" t="s">
        <v>388</v>
      </c>
      <c r="B75" s="304" t="str">
        <f t="shared" si="2"/>
        <v>Prescription</v>
      </c>
      <c r="C75" s="304" t="s">
        <v>335</v>
      </c>
      <c r="D75" s="305" t="s">
        <v>309</v>
      </c>
      <c r="E75" s="300" t="str">
        <f>Scores!G$31</f>
        <v>-</v>
      </c>
      <c r="F75" s="301" t="str">
        <f>Scores!H$31</f>
        <v>-</v>
      </c>
      <c r="G75" s="306" t="s">
        <v>178</v>
      </c>
      <c r="H75" s="307" t="s">
        <v>565</v>
      </c>
      <c r="I75" s="303">
        <f>'BD'!G87</f>
      </c>
      <c r="J75" s="287"/>
    </row>
    <row r="76" spans="1:10" s="289" customFormat="1" ht="25.5" customHeight="1">
      <c r="A76" s="304" t="s">
        <v>388</v>
      </c>
      <c r="B76" s="304" t="str">
        <f t="shared" si="2"/>
        <v>Prescription</v>
      </c>
      <c r="C76" s="304" t="s">
        <v>335</v>
      </c>
      <c r="D76" s="305" t="s">
        <v>309</v>
      </c>
      <c r="E76" s="300" t="str">
        <f>Scores!G$31</f>
        <v>-</v>
      </c>
      <c r="F76" s="301" t="str">
        <f>Scores!H$31</f>
        <v>-</v>
      </c>
      <c r="G76" s="306" t="s">
        <v>179</v>
      </c>
      <c r="H76" s="307" t="s">
        <v>566</v>
      </c>
      <c r="I76" s="303">
        <f>'BD'!G88</f>
      </c>
      <c r="J76" s="287"/>
    </row>
    <row r="77" spans="1:10" s="289" customFormat="1" ht="25.5" customHeight="1">
      <c r="A77" s="304" t="s">
        <v>388</v>
      </c>
      <c r="B77" s="304" t="str">
        <f t="shared" si="2"/>
        <v>Prescription</v>
      </c>
      <c r="C77" s="304" t="s">
        <v>335</v>
      </c>
      <c r="D77" s="305" t="s">
        <v>309</v>
      </c>
      <c r="E77" s="300" t="str">
        <f>Scores!G$31</f>
        <v>-</v>
      </c>
      <c r="F77" s="301" t="str">
        <f>Scores!H$31</f>
        <v>-</v>
      </c>
      <c r="G77" s="306" t="s">
        <v>180</v>
      </c>
      <c r="H77" s="307" t="s">
        <v>567</v>
      </c>
      <c r="I77" s="303">
        <f>'BD'!G89</f>
      </c>
      <c r="J77" s="287"/>
    </row>
    <row r="78" spans="1:10" s="289" customFormat="1" ht="25.5" customHeight="1">
      <c r="A78" s="304" t="s">
        <v>388</v>
      </c>
      <c r="B78" s="304" t="str">
        <f t="shared" si="2"/>
        <v>Prescription</v>
      </c>
      <c r="C78" s="304" t="s">
        <v>335</v>
      </c>
      <c r="D78" s="305" t="s">
        <v>309</v>
      </c>
      <c r="E78" s="300" t="str">
        <f>Scores!G$31</f>
        <v>-</v>
      </c>
      <c r="F78" s="301" t="str">
        <f>Scores!H$31</f>
        <v>-</v>
      </c>
      <c r="G78" s="306" t="s">
        <v>181</v>
      </c>
      <c r="H78" s="307" t="s">
        <v>568</v>
      </c>
      <c r="I78" s="303">
        <f>'BD'!G90</f>
      </c>
      <c r="J78" s="287"/>
    </row>
    <row r="79" spans="1:10" s="289" customFormat="1" ht="25.5" customHeight="1">
      <c r="A79" s="304" t="s">
        <v>388</v>
      </c>
      <c r="B79" s="304" t="str">
        <f t="shared" si="2"/>
        <v>Prescription</v>
      </c>
      <c r="C79" s="304" t="s">
        <v>335</v>
      </c>
      <c r="D79" s="305" t="s">
        <v>309</v>
      </c>
      <c r="E79" s="300" t="str">
        <f>Scores!G$31</f>
        <v>-</v>
      </c>
      <c r="F79" s="301" t="str">
        <f>Scores!H$31</f>
        <v>-</v>
      </c>
      <c r="G79" s="306" t="s">
        <v>182</v>
      </c>
      <c r="H79" s="307" t="s">
        <v>569</v>
      </c>
      <c r="I79" s="303">
        <f>'BD'!G91</f>
      </c>
      <c r="J79" s="287"/>
    </row>
    <row r="80" spans="1:10" s="289" customFormat="1" ht="25.5" customHeight="1">
      <c r="A80" s="304" t="s">
        <v>388</v>
      </c>
      <c r="B80" s="304" t="str">
        <f t="shared" si="2"/>
        <v>Prescription</v>
      </c>
      <c r="C80" s="304" t="s">
        <v>335</v>
      </c>
      <c r="D80" s="305" t="s">
        <v>309</v>
      </c>
      <c r="E80" s="300" t="str">
        <f>Scores!G$31</f>
        <v>-</v>
      </c>
      <c r="F80" s="301" t="str">
        <f>Scores!H$31</f>
        <v>-</v>
      </c>
      <c r="G80" s="306" t="s">
        <v>183</v>
      </c>
      <c r="H80" s="307" t="s">
        <v>570</v>
      </c>
      <c r="I80" s="303">
        <f>'BD'!G92</f>
      </c>
      <c r="J80" s="287"/>
    </row>
    <row r="81" spans="1:10" s="289" customFormat="1" ht="25.5" customHeight="1">
      <c r="A81" s="304" t="s">
        <v>388</v>
      </c>
      <c r="B81" s="304" t="str">
        <f t="shared" si="2"/>
        <v>Prescription</v>
      </c>
      <c r="C81" s="304" t="s">
        <v>335</v>
      </c>
      <c r="D81" s="305" t="s">
        <v>309</v>
      </c>
      <c r="E81" s="300" t="str">
        <f>Scores!G$31</f>
        <v>-</v>
      </c>
      <c r="F81" s="301" t="str">
        <f>Scores!H$31</f>
        <v>-</v>
      </c>
      <c r="G81" s="306" t="s">
        <v>184</v>
      </c>
      <c r="H81" s="307" t="s">
        <v>571</v>
      </c>
      <c r="I81" s="303">
        <f>'BD'!G93</f>
      </c>
      <c r="J81" s="287"/>
    </row>
    <row r="82" spans="1:10" s="289" customFormat="1" ht="25.5" customHeight="1">
      <c r="A82" s="304" t="s">
        <v>388</v>
      </c>
      <c r="B82" s="304" t="str">
        <f t="shared" si="2"/>
        <v>Prescription</v>
      </c>
      <c r="C82" s="304" t="s">
        <v>335</v>
      </c>
      <c r="D82" s="305" t="s">
        <v>309</v>
      </c>
      <c r="E82" s="300" t="str">
        <f>Scores!G$31</f>
        <v>-</v>
      </c>
      <c r="F82" s="301" t="str">
        <f>Scores!H$31</f>
        <v>-</v>
      </c>
      <c r="G82" s="306" t="s">
        <v>185</v>
      </c>
      <c r="H82" s="307" t="s">
        <v>96</v>
      </c>
      <c r="I82" s="303">
        <f>'BD'!G94</f>
      </c>
      <c r="J82" s="287"/>
    </row>
    <row r="83" spans="1:10" s="289" customFormat="1" ht="25.5" customHeight="1">
      <c r="A83" s="304" t="s">
        <v>388</v>
      </c>
      <c r="B83" s="304" t="str">
        <f t="shared" si="2"/>
        <v>Prescription</v>
      </c>
      <c r="C83" s="304" t="s">
        <v>335</v>
      </c>
      <c r="D83" s="305" t="s">
        <v>309</v>
      </c>
      <c r="E83" s="300" t="str">
        <f>Scores!G$31</f>
        <v>-</v>
      </c>
      <c r="F83" s="301" t="str">
        <f>Scores!H$31</f>
        <v>-</v>
      </c>
      <c r="G83" s="306" t="s">
        <v>186</v>
      </c>
      <c r="H83" s="307" t="s">
        <v>87</v>
      </c>
      <c r="I83" s="303">
        <f>'BD'!G95</f>
      </c>
      <c r="J83" s="287"/>
    </row>
    <row r="84" spans="1:10" s="289" customFormat="1" ht="25.5" customHeight="1">
      <c r="A84" s="304" t="s">
        <v>389</v>
      </c>
      <c r="B84" s="304" t="str">
        <f t="shared" si="2"/>
        <v>Dispensation</v>
      </c>
      <c r="C84" s="304" t="s">
        <v>336</v>
      </c>
      <c r="D84" s="305" t="s">
        <v>310</v>
      </c>
      <c r="E84" s="300" t="str">
        <f>Scores!G$33</f>
        <v>-</v>
      </c>
      <c r="F84" s="301" t="str">
        <f>Scores!H$33</f>
        <v>-</v>
      </c>
      <c r="G84" s="306" t="s">
        <v>187</v>
      </c>
      <c r="H84" s="307" t="s">
        <v>572</v>
      </c>
      <c r="I84" s="303">
        <f>'BD'!G96</f>
      </c>
      <c r="J84" s="287"/>
    </row>
    <row r="85" spans="1:10" s="289" customFormat="1" ht="25.5" customHeight="1">
      <c r="A85" s="304" t="s">
        <v>389</v>
      </c>
      <c r="B85" s="304" t="str">
        <f t="shared" si="2"/>
        <v>Dispensation</v>
      </c>
      <c r="C85" s="304" t="s">
        <v>336</v>
      </c>
      <c r="D85" s="305" t="s">
        <v>310</v>
      </c>
      <c r="E85" s="300" t="str">
        <f>Scores!G$33</f>
        <v>-</v>
      </c>
      <c r="F85" s="301" t="str">
        <f>Scores!H$33</f>
        <v>-</v>
      </c>
      <c r="G85" s="306" t="s">
        <v>188</v>
      </c>
      <c r="H85" s="307" t="s">
        <v>573</v>
      </c>
      <c r="I85" s="303">
        <f>'BD'!G97</f>
      </c>
      <c r="J85" s="287"/>
    </row>
    <row r="86" spans="1:10" s="289" customFormat="1" ht="25.5" customHeight="1">
      <c r="A86" s="304" t="s">
        <v>389</v>
      </c>
      <c r="B86" s="304" t="str">
        <f t="shared" si="2"/>
        <v>Dispensation</v>
      </c>
      <c r="C86" s="304" t="s">
        <v>336</v>
      </c>
      <c r="D86" s="305" t="s">
        <v>310</v>
      </c>
      <c r="E86" s="300" t="str">
        <f>Scores!G$33</f>
        <v>-</v>
      </c>
      <c r="F86" s="301" t="str">
        <f>Scores!H$33</f>
        <v>-</v>
      </c>
      <c r="G86" s="306" t="s">
        <v>189</v>
      </c>
      <c r="H86" s="307" t="s">
        <v>574</v>
      </c>
      <c r="I86" s="303">
        <f>'BD'!G98</f>
      </c>
      <c r="J86" s="287"/>
    </row>
    <row r="87" spans="1:10" s="289" customFormat="1" ht="25.5" customHeight="1">
      <c r="A87" s="304" t="s">
        <v>389</v>
      </c>
      <c r="B87" s="304" t="str">
        <f t="shared" si="2"/>
        <v>Dispensation</v>
      </c>
      <c r="C87" s="304" t="s">
        <v>336</v>
      </c>
      <c r="D87" s="305" t="s">
        <v>310</v>
      </c>
      <c r="E87" s="300" t="str">
        <f>Scores!G$33</f>
        <v>-</v>
      </c>
      <c r="F87" s="301" t="str">
        <f>Scores!H$33</f>
        <v>-</v>
      </c>
      <c r="G87" s="306" t="s">
        <v>190</v>
      </c>
      <c r="H87" s="307" t="s">
        <v>575</v>
      </c>
      <c r="I87" s="303">
        <f>'BD'!G99</f>
      </c>
      <c r="J87" s="287"/>
    </row>
    <row r="88" spans="1:10" s="289" customFormat="1" ht="25.5" customHeight="1">
      <c r="A88" s="304" t="s">
        <v>389</v>
      </c>
      <c r="B88" s="304" t="str">
        <f t="shared" si="2"/>
        <v>Dispensation</v>
      </c>
      <c r="C88" s="304" t="s">
        <v>336</v>
      </c>
      <c r="D88" s="305" t="s">
        <v>310</v>
      </c>
      <c r="E88" s="300" t="str">
        <f>Scores!G$33</f>
        <v>-</v>
      </c>
      <c r="F88" s="301" t="str">
        <f>Scores!H$33</f>
        <v>-</v>
      </c>
      <c r="G88" s="306" t="s">
        <v>191</v>
      </c>
      <c r="H88" s="307" t="s">
        <v>576</v>
      </c>
      <c r="I88" s="303">
        <f>'BD'!G100</f>
      </c>
      <c r="J88" s="287"/>
    </row>
    <row r="89" spans="1:10" s="289" customFormat="1" ht="25.5" customHeight="1">
      <c r="A89" s="304" t="s">
        <v>389</v>
      </c>
      <c r="B89" s="304" t="str">
        <f t="shared" si="2"/>
        <v>Dispensation</v>
      </c>
      <c r="C89" s="304" t="s">
        <v>336</v>
      </c>
      <c r="D89" s="305" t="s">
        <v>310</v>
      </c>
      <c r="E89" s="300" t="str">
        <f>Scores!G$33</f>
        <v>-</v>
      </c>
      <c r="F89" s="301" t="str">
        <f>Scores!H$33</f>
        <v>-</v>
      </c>
      <c r="G89" s="306" t="s">
        <v>192</v>
      </c>
      <c r="H89" s="307" t="s">
        <v>577</v>
      </c>
      <c r="I89" s="303">
        <f>'BD'!G101</f>
      </c>
      <c r="J89" s="287"/>
    </row>
    <row r="90" spans="1:10" s="289" customFormat="1" ht="25.5" customHeight="1">
      <c r="A90" s="304" t="s">
        <v>389</v>
      </c>
      <c r="B90" s="304" t="str">
        <f t="shared" si="2"/>
        <v>Dispensation</v>
      </c>
      <c r="C90" s="304" t="s">
        <v>320</v>
      </c>
      <c r="D90" s="305" t="s">
        <v>323</v>
      </c>
      <c r="E90" s="300" t="str">
        <f>Scores!G$34</f>
        <v>-</v>
      </c>
      <c r="F90" s="301" t="str">
        <f>Scores!H$34</f>
        <v>-</v>
      </c>
      <c r="G90" s="306" t="s">
        <v>193</v>
      </c>
      <c r="H90" s="307" t="s">
        <v>455</v>
      </c>
      <c r="I90" s="303">
        <f>'BD'!G102</f>
      </c>
      <c r="J90" s="287"/>
    </row>
    <row r="91" spans="1:10" s="289" customFormat="1" ht="25.5" customHeight="1">
      <c r="A91" s="304" t="s">
        <v>389</v>
      </c>
      <c r="B91" s="304" t="str">
        <f t="shared" si="2"/>
        <v>Dispensation</v>
      </c>
      <c r="C91" s="304" t="s">
        <v>320</v>
      </c>
      <c r="D91" s="305" t="s">
        <v>323</v>
      </c>
      <c r="E91" s="300" t="str">
        <f>Scores!G$34</f>
        <v>-</v>
      </c>
      <c r="F91" s="301" t="str">
        <f>Scores!H$34</f>
        <v>-</v>
      </c>
      <c r="G91" s="306" t="s">
        <v>194</v>
      </c>
      <c r="H91" s="307" t="s">
        <v>456</v>
      </c>
      <c r="I91" s="303">
        <f>'BD'!G103</f>
      </c>
      <c r="J91" s="287"/>
    </row>
    <row r="92" spans="1:10" s="289" customFormat="1" ht="25.5" customHeight="1">
      <c r="A92" s="304" t="s">
        <v>389</v>
      </c>
      <c r="B92" s="304" t="str">
        <f t="shared" si="2"/>
        <v>Dispensation</v>
      </c>
      <c r="C92" s="304" t="s">
        <v>320</v>
      </c>
      <c r="D92" s="305" t="s">
        <v>323</v>
      </c>
      <c r="E92" s="300" t="str">
        <f>Scores!G$34</f>
        <v>-</v>
      </c>
      <c r="F92" s="301" t="str">
        <f>Scores!H$34</f>
        <v>-</v>
      </c>
      <c r="G92" s="306" t="s">
        <v>195</v>
      </c>
      <c r="H92" s="307" t="s">
        <v>579</v>
      </c>
      <c r="I92" s="303">
        <f>'BD'!G104</f>
      </c>
      <c r="J92" s="287"/>
    </row>
    <row r="93" spans="1:10" s="289" customFormat="1" ht="25.5" customHeight="1">
      <c r="A93" s="304" t="s">
        <v>389</v>
      </c>
      <c r="B93" s="304" t="str">
        <f t="shared" si="2"/>
        <v>Dispensation</v>
      </c>
      <c r="C93" s="304" t="s">
        <v>320</v>
      </c>
      <c r="D93" s="305" t="s">
        <v>323</v>
      </c>
      <c r="E93" s="300" t="str">
        <f>Scores!G$34</f>
        <v>-</v>
      </c>
      <c r="F93" s="301" t="str">
        <f>Scores!H$34</f>
        <v>-</v>
      </c>
      <c r="G93" s="306" t="s">
        <v>196</v>
      </c>
      <c r="H93" s="307" t="s">
        <v>578</v>
      </c>
      <c r="I93" s="303">
        <f>'BD'!G105</f>
      </c>
      <c r="J93" s="287"/>
    </row>
    <row r="94" spans="1:10" s="289" customFormat="1" ht="25.5" customHeight="1">
      <c r="A94" s="304" t="s">
        <v>389</v>
      </c>
      <c r="B94" s="304" t="str">
        <f t="shared" si="2"/>
        <v>Dispensation</v>
      </c>
      <c r="C94" s="304" t="s">
        <v>320</v>
      </c>
      <c r="D94" s="305" t="s">
        <v>323</v>
      </c>
      <c r="E94" s="300" t="str">
        <f>Scores!G$34</f>
        <v>-</v>
      </c>
      <c r="F94" s="301" t="str">
        <f>Scores!H$34</f>
        <v>-</v>
      </c>
      <c r="G94" s="306" t="s">
        <v>197</v>
      </c>
      <c r="H94" s="307" t="s">
        <v>580</v>
      </c>
      <c r="I94" s="303">
        <f>'BD'!G106</f>
      </c>
      <c r="J94" s="287"/>
    </row>
    <row r="95" spans="1:10" s="289" customFormat="1" ht="25.5" customHeight="1">
      <c r="A95" s="304" t="s">
        <v>389</v>
      </c>
      <c r="B95" s="304" t="str">
        <f t="shared" si="2"/>
        <v>Dispensation</v>
      </c>
      <c r="C95" s="304" t="s">
        <v>320</v>
      </c>
      <c r="D95" s="305" t="s">
        <v>323</v>
      </c>
      <c r="E95" s="300" t="str">
        <f>Scores!G$34</f>
        <v>-</v>
      </c>
      <c r="F95" s="301" t="str">
        <f>Scores!H$34</f>
        <v>-</v>
      </c>
      <c r="G95" s="306" t="s">
        <v>198</v>
      </c>
      <c r="H95" s="307" t="s">
        <v>464</v>
      </c>
      <c r="I95" s="303">
        <f>'BD'!G107</f>
      </c>
      <c r="J95" s="287"/>
    </row>
    <row r="96" spans="1:10" s="289" customFormat="1" ht="25.5" customHeight="1">
      <c r="A96" s="304" t="s">
        <v>389</v>
      </c>
      <c r="B96" s="304" t="str">
        <f t="shared" si="2"/>
        <v>Dispensation</v>
      </c>
      <c r="C96" s="304" t="s">
        <v>320</v>
      </c>
      <c r="D96" s="305" t="s">
        <v>323</v>
      </c>
      <c r="E96" s="300" t="str">
        <f>Scores!G$34</f>
        <v>-</v>
      </c>
      <c r="F96" s="301" t="str">
        <f>Scores!H$34</f>
        <v>-</v>
      </c>
      <c r="G96" s="306" t="s">
        <v>199</v>
      </c>
      <c r="H96" s="307" t="s">
        <v>465</v>
      </c>
      <c r="I96" s="303">
        <f>'BD'!G108</f>
      </c>
      <c r="J96" s="287"/>
    </row>
    <row r="97" spans="1:10" s="289" customFormat="1" ht="25.5" customHeight="1">
      <c r="A97" s="304" t="s">
        <v>390</v>
      </c>
      <c r="B97" s="304" t="str">
        <f t="shared" si="2"/>
        <v>Préparation et administration</v>
      </c>
      <c r="C97" s="304" t="s">
        <v>321</v>
      </c>
      <c r="D97" s="305" t="s">
        <v>322</v>
      </c>
      <c r="E97" s="300" t="str">
        <f>Scores!G$36</f>
        <v>-</v>
      </c>
      <c r="F97" s="301" t="str">
        <f>Scores!H$36</f>
        <v>-</v>
      </c>
      <c r="G97" s="306" t="s">
        <v>200</v>
      </c>
      <c r="H97" s="307" t="s">
        <v>88</v>
      </c>
      <c r="I97" s="303">
        <f>'BD'!G109</f>
      </c>
      <c r="J97" s="287"/>
    </row>
    <row r="98" spans="1:10" s="289" customFormat="1" ht="25.5" customHeight="1">
      <c r="A98" s="304" t="s">
        <v>390</v>
      </c>
      <c r="B98" s="304" t="str">
        <f t="shared" si="2"/>
        <v>Préparation et administration</v>
      </c>
      <c r="C98" s="304" t="s">
        <v>321</v>
      </c>
      <c r="D98" s="305" t="s">
        <v>322</v>
      </c>
      <c r="E98" s="300" t="str">
        <f>Scores!G$36</f>
        <v>-</v>
      </c>
      <c r="F98" s="301" t="str">
        <f>Scores!H$36</f>
        <v>-</v>
      </c>
      <c r="G98" s="306" t="s">
        <v>201</v>
      </c>
      <c r="H98" s="307" t="s">
        <v>581</v>
      </c>
      <c r="I98" s="303">
        <f>'BD'!G110</f>
      </c>
      <c r="J98" s="287"/>
    </row>
    <row r="99" spans="1:10" s="289" customFormat="1" ht="25.5" customHeight="1">
      <c r="A99" s="304" t="s">
        <v>390</v>
      </c>
      <c r="B99" s="304" t="str">
        <f t="shared" si="2"/>
        <v>Préparation et administration</v>
      </c>
      <c r="C99" s="304" t="s">
        <v>321</v>
      </c>
      <c r="D99" s="305" t="s">
        <v>322</v>
      </c>
      <c r="E99" s="300" t="str">
        <f>Scores!G$36</f>
        <v>-</v>
      </c>
      <c r="F99" s="301" t="str">
        <f>Scores!H$36</f>
        <v>-</v>
      </c>
      <c r="G99" s="306" t="s">
        <v>202</v>
      </c>
      <c r="H99" s="307" t="s">
        <v>89</v>
      </c>
      <c r="I99" s="303">
        <f>'BD'!G111</f>
      </c>
      <c r="J99" s="287"/>
    </row>
    <row r="100" spans="1:10" s="289" customFormat="1" ht="25.5" customHeight="1">
      <c r="A100" s="304" t="s">
        <v>390</v>
      </c>
      <c r="B100" s="304" t="str">
        <f aca="true" t="shared" si="3" ref="B100:B131">IF(VLOOKUP(A100,RéfN2,3,FALSE)="","",VLOOKUP(A100,RéfN2,3,FALSE))</f>
        <v>Préparation et administration</v>
      </c>
      <c r="C100" s="304" t="s">
        <v>321</v>
      </c>
      <c r="D100" s="305" t="s">
        <v>322</v>
      </c>
      <c r="E100" s="300" t="str">
        <f>Scores!G$36</f>
        <v>-</v>
      </c>
      <c r="F100" s="301" t="str">
        <f>Scores!H$36</f>
        <v>-</v>
      </c>
      <c r="G100" s="306" t="s">
        <v>203</v>
      </c>
      <c r="H100" s="307" t="s">
        <v>0</v>
      </c>
      <c r="I100" s="303">
        <f>'BD'!G112</f>
      </c>
      <c r="J100" s="287"/>
    </row>
    <row r="101" spans="1:10" s="289" customFormat="1" ht="25.5" customHeight="1">
      <c r="A101" s="304" t="s">
        <v>390</v>
      </c>
      <c r="B101" s="304" t="str">
        <f t="shared" si="3"/>
        <v>Préparation et administration</v>
      </c>
      <c r="C101" s="304" t="s">
        <v>321</v>
      </c>
      <c r="D101" s="305" t="s">
        <v>322</v>
      </c>
      <c r="E101" s="300" t="str">
        <f>Scores!G$36</f>
        <v>-</v>
      </c>
      <c r="F101" s="301" t="str">
        <f>Scores!H$36</f>
        <v>-</v>
      </c>
      <c r="G101" s="306" t="s">
        <v>204</v>
      </c>
      <c r="H101" s="307" t="s">
        <v>1</v>
      </c>
      <c r="I101" s="303">
        <f>'BD'!G113</f>
      </c>
      <c r="J101" s="287"/>
    </row>
    <row r="102" spans="1:10" s="289" customFormat="1" ht="25.5" customHeight="1">
      <c r="A102" s="304" t="s">
        <v>390</v>
      </c>
      <c r="B102" s="304" t="str">
        <f t="shared" si="3"/>
        <v>Préparation et administration</v>
      </c>
      <c r="C102" s="304" t="s">
        <v>321</v>
      </c>
      <c r="D102" s="305" t="s">
        <v>322</v>
      </c>
      <c r="E102" s="300" t="str">
        <f>Scores!G$36</f>
        <v>-</v>
      </c>
      <c r="F102" s="301" t="str">
        <f>Scores!H$36</f>
        <v>-</v>
      </c>
      <c r="G102" s="306" t="s">
        <v>205</v>
      </c>
      <c r="H102" s="307" t="s">
        <v>2</v>
      </c>
      <c r="I102" s="303">
        <f>'BD'!G114</f>
      </c>
      <c r="J102" s="287"/>
    </row>
    <row r="103" spans="1:10" s="289" customFormat="1" ht="25.5" customHeight="1">
      <c r="A103" s="304" t="s">
        <v>390</v>
      </c>
      <c r="B103" s="304" t="str">
        <f t="shared" si="3"/>
        <v>Préparation et administration</v>
      </c>
      <c r="C103" s="304" t="s">
        <v>321</v>
      </c>
      <c r="D103" s="305" t="s">
        <v>322</v>
      </c>
      <c r="E103" s="300" t="str">
        <f>Scores!G$36</f>
        <v>-</v>
      </c>
      <c r="F103" s="301" t="str">
        <f>Scores!H$36</f>
        <v>-</v>
      </c>
      <c r="G103" s="306" t="s">
        <v>206</v>
      </c>
      <c r="H103" s="307" t="s">
        <v>3</v>
      </c>
      <c r="I103" s="303">
        <f>'BD'!G115</f>
      </c>
      <c r="J103" s="287"/>
    </row>
    <row r="104" spans="1:10" s="289" customFormat="1" ht="25.5" customHeight="1">
      <c r="A104" s="304" t="s">
        <v>390</v>
      </c>
      <c r="B104" s="304" t="str">
        <f t="shared" si="3"/>
        <v>Préparation et administration</v>
      </c>
      <c r="C104" s="304" t="s">
        <v>321</v>
      </c>
      <c r="D104" s="305" t="s">
        <v>322</v>
      </c>
      <c r="E104" s="300" t="str">
        <f>Scores!G$36</f>
        <v>-</v>
      </c>
      <c r="F104" s="301" t="str">
        <f>Scores!H$36</f>
        <v>-</v>
      </c>
      <c r="G104" s="306" t="s">
        <v>207</v>
      </c>
      <c r="H104" s="307" t="s">
        <v>4</v>
      </c>
      <c r="I104" s="303">
        <f>'BD'!G116</f>
      </c>
      <c r="J104" s="287"/>
    </row>
    <row r="105" spans="1:10" s="289" customFormat="1" ht="25.5" customHeight="1">
      <c r="A105" s="304" t="s">
        <v>390</v>
      </c>
      <c r="B105" s="304" t="str">
        <f t="shared" si="3"/>
        <v>Préparation et administration</v>
      </c>
      <c r="C105" s="304" t="s">
        <v>321</v>
      </c>
      <c r="D105" s="305" t="s">
        <v>322</v>
      </c>
      <c r="E105" s="300" t="str">
        <f>Scores!G$36</f>
        <v>-</v>
      </c>
      <c r="F105" s="301" t="str">
        <f>Scores!H$36</f>
        <v>-</v>
      </c>
      <c r="G105" s="306" t="s">
        <v>208</v>
      </c>
      <c r="H105" s="307" t="s">
        <v>5</v>
      </c>
      <c r="I105" s="303">
        <f>'BD'!G117</f>
      </c>
      <c r="J105" s="287"/>
    </row>
    <row r="106" spans="1:10" s="289" customFormat="1" ht="25.5" customHeight="1">
      <c r="A106" s="304" t="s">
        <v>390</v>
      </c>
      <c r="B106" s="304" t="str">
        <f t="shared" si="3"/>
        <v>Préparation et administration</v>
      </c>
      <c r="C106" s="304" t="s">
        <v>321</v>
      </c>
      <c r="D106" s="305" t="s">
        <v>322</v>
      </c>
      <c r="E106" s="300" t="str">
        <f>Scores!G$36</f>
        <v>-</v>
      </c>
      <c r="F106" s="301" t="str">
        <f>Scores!H$36</f>
        <v>-</v>
      </c>
      <c r="G106" s="306" t="s">
        <v>209</v>
      </c>
      <c r="H106" s="307" t="s">
        <v>90</v>
      </c>
      <c r="I106" s="303">
        <f>'BD'!G118</f>
      </c>
      <c r="J106" s="287"/>
    </row>
    <row r="107" spans="1:10" s="289" customFormat="1" ht="25.5" customHeight="1">
      <c r="A107" s="304" t="s">
        <v>390</v>
      </c>
      <c r="B107" s="304" t="str">
        <f t="shared" si="3"/>
        <v>Préparation et administration</v>
      </c>
      <c r="C107" s="304" t="s">
        <v>321</v>
      </c>
      <c r="D107" s="305" t="s">
        <v>322</v>
      </c>
      <c r="E107" s="300" t="str">
        <f>Scores!G$36</f>
        <v>-</v>
      </c>
      <c r="F107" s="301" t="str">
        <f>Scores!H$36</f>
        <v>-</v>
      </c>
      <c r="G107" s="306" t="s">
        <v>210</v>
      </c>
      <c r="H107" s="307" t="s">
        <v>91</v>
      </c>
      <c r="I107" s="303">
        <f>'BD'!G119</f>
      </c>
      <c r="J107" s="287"/>
    </row>
    <row r="108" spans="1:10" s="289" customFormat="1" ht="25.5" customHeight="1">
      <c r="A108" s="304" t="s">
        <v>390</v>
      </c>
      <c r="B108" s="304" t="str">
        <f t="shared" si="3"/>
        <v>Préparation et administration</v>
      </c>
      <c r="C108" s="304" t="s">
        <v>321</v>
      </c>
      <c r="D108" s="305" t="s">
        <v>322</v>
      </c>
      <c r="E108" s="300" t="str">
        <f>Scores!G$36</f>
        <v>-</v>
      </c>
      <c r="F108" s="301" t="str">
        <f>Scores!H$36</f>
        <v>-</v>
      </c>
      <c r="G108" s="306" t="s">
        <v>211</v>
      </c>
      <c r="H108" s="307" t="s">
        <v>6</v>
      </c>
      <c r="I108" s="303">
        <f>'BD'!G120</f>
      </c>
      <c r="J108" s="287"/>
    </row>
    <row r="109" spans="1:10" s="289" customFormat="1" ht="25.5" customHeight="1">
      <c r="A109" s="304" t="s">
        <v>390</v>
      </c>
      <c r="B109" s="304" t="str">
        <f t="shared" si="3"/>
        <v>Préparation et administration</v>
      </c>
      <c r="C109" s="304" t="s">
        <v>321</v>
      </c>
      <c r="D109" s="305" t="s">
        <v>322</v>
      </c>
      <c r="E109" s="300" t="str">
        <f>Scores!G$36</f>
        <v>-</v>
      </c>
      <c r="F109" s="301" t="str">
        <f>Scores!H$36</f>
        <v>-</v>
      </c>
      <c r="G109" s="306" t="s">
        <v>212</v>
      </c>
      <c r="H109" s="307" t="s">
        <v>7</v>
      </c>
      <c r="I109" s="303">
        <f>'BD'!G121</f>
      </c>
      <c r="J109" s="287"/>
    </row>
    <row r="110" spans="1:10" s="289" customFormat="1" ht="25.5" customHeight="1">
      <c r="A110" s="304" t="s">
        <v>390</v>
      </c>
      <c r="B110" s="304" t="str">
        <f t="shared" si="3"/>
        <v>Préparation et administration</v>
      </c>
      <c r="C110" s="304" t="s">
        <v>341</v>
      </c>
      <c r="D110" s="305" t="s">
        <v>311</v>
      </c>
      <c r="E110" s="300" t="str">
        <f>Scores!G$37</f>
        <v>-</v>
      </c>
      <c r="F110" s="301" t="str">
        <f>Scores!H$37</f>
        <v>-</v>
      </c>
      <c r="G110" s="306" t="s">
        <v>213</v>
      </c>
      <c r="H110" s="307" t="s">
        <v>457</v>
      </c>
      <c r="I110" s="303">
        <f>'BD'!G122</f>
      </c>
      <c r="J110" s="287"/>
    </row>
    <row r="111" spans="1:10" s="289" customFormat="1" ht="25.5" customHeight="1">
      <c r="A111" s="304" t="s">
        <v>390</v>
      </c>
      <c r="B111" s="304" t="str">
        <f t="shared" si="3"/>
        <v>Préparation et administration</v>
      </c>
      <c r="C111" s="304" t="s">
        <v>341</v>
      </c>
      <c r="D111" s="305" t="s">
        <v>311</v>
      </c>
      <c r="E111" s="300" t="str">
        <f>Scores!G$37</f>
        <v>-</v>
      </c>
      <c r="F111" s="301" t="str">
        <f>Scores!H$37</f>
        <v>-</v>
      </c>
      <c r="G111" s="306" t="s">
        <v>214</v>
      </c>
      <c r="H111" s="307" t="s">
        <v>458</v>
      </c>
      <c r="I111" s="303">
        <f>'BD'!G123</f>
      </c>
      <c r="J111" s="287"/>
    </row>
    <row r="112" spans="1:10" s="289" customFormat="1" ht="25.5" customHeight="1">
      <c r="A112" s="304" t="s">
        <v>390</v>
      </c>
      <c r="B112" s="304" t="str">
        <f t="shared" si="3"/>
        <v>Préparation et administration</v>
      </c>
      <c r="C112" s="304" t="s">
        <v>341</v>
      </c>
      <c r="D112" s="305" t="s">
        <v>311</v>
      </c>
      <c r="E112" s="300" t="str">
        <f>Scores!G$37</f>
        <v>-</v>
      </c>
      <c r="F112" s="301" t="str">
        <f>Scores!H$37</f>
        <v>-</v>
      </c>
      <c r="G112" s="306" t="s">
        <v>215</v>
      </c>
      <c r="H112" s="307" t="s">
        <v>459</v>
      </c>
      <c r="I112" s="303">
        <f>'BD'!G124</f>
      </c>
      <c r="J112" s="287"/>
    </row>
    <row r="113" spans="1:10" s="289" customFormat="1" ht="25.5" customHeight="1">
      <c r="A113" s="304" t="s">
        <v>390</v>
      </c>
      <c r="B113" s="304" t="str">
        <f t="shared" si="3"/>
        <v>Préparation et administration</v>
      </c>
      <c r="C113" s="304" t="s">
        <v>341</v>
      </c>
      <c r="D113" s="305" t="s">
        <v>311</v>
      </c>
      <c r="E113" s="300" t="str">
        <f>Scores!G$37</f>
        <v>-</v>
      </c>
      <c r="F113" s="301" t="str">
        <f>Scores!H$37</f>
        <v>-</v>
      </c>
      <c r="G113" s="306" t="s">
        <v>216</v>
      </c>
      <c r="H113" s="307" t="s">
        <v>460</v>
      </c>
      <c r="I113" s="303">
        <f>'BD'!G125</f>
      </c>
      <c r="J113" s="287"/>
    </row>
    <row r="114" spans="1:10" s="289" customFormat="1" ht="25.5" customHeight="1">
      <c r="A114" s="304" t="s">
        <v>390</v>
      </c>
      <c r="B114" s="304" t="str">
        <f t="shared" si="3"/>
        <v>Préparation et administration</v>
      </c>
      <c r="C114" s="304" t="s">
        <v>341</v>
      </c>
      <c r="D114" s="305" t="s">
        <v>311</v>
      </c>
      <c r="E114" s="300" t="str">
        <f>Scores!G$37</f>
        <v>-</v>
      </c>
      <c r="F114" s="301" t="str">
        <f>Scores!H$37</f>
        <v>-</v>
      </c>
      <c r="G114" s="306" t="s">
        <v>217</v>
      </c>
      <c r="H114" s="307" t="s">
        <v>8</v>
      </c>
      <c r="I114" s="303">
        <f>'BD'!G126</f>
      </c>
      <c r="J114" s="287"/>
    </row>
    <row r="115" spans="1:10" s="289" customFormat="1" ht="25.5" customHeight="1">
      <c r="A115" s="304" t="s">
        <v>390</v>
      </c>
      <c r="B115" s="304" t="str">
        <f t="shared" si="3"/>
        <v>Préparation et administration</v>
      </c>
      <c r="C115" s="304" t="s">
        <v>341</v>
      </c>
      <c r="D115" s="305" t="s">
        <v>311</v>
      </c>
      <c r="E115" s="300" t="str">
        <f>Scores!G$37</f>
        <v>-</v>
      </c>
      <c r="F115" s="301" t="str">
        <f>Scores!H$37</f>
        <v>-</v>
      </c>
      <c r="G115" s="306" t="s">
        <v>218</v>
      </c>
      <c r="H115" s="307" t="s">
        <v>9</v>
      </c>
      <c r="I115" s="303">
        <f>'BD'!G127</f>
      </c>
      <c r="J115" s="287"/>
    </row>
    <row r="116" spans="1:10" s="289" customFormat="1" ht="25.5" customHeight="1">
      <c r="A116" s="304" t="s">
        <v>390</v>
      </c>
      <c r="B116" s="304" t="str">
        <f t="shared" si="3"/>
        <v>Préparation et administration</v>
      </c>
      <c r="C116" s="304" t="s">
        <v>341</v>
      </c>
      <c r="D116" s="305" t="s">
        <v>311</v>
      </c>
      <c r="E116" s="300" t="str">
        <f>Scores!G$37</f>
        <v>-</v>
      </c>
      <c r="F116" s="301" t="str">
        <f>Scores!H$37</f>
        <v>-</v>
      </c>
      <c r="G116" s="306" t="s">
        <v>219</v>
      </c>
      <c r="H116" s="307" t="s">
        <v>10</v>
      </c>
      <c r="I116" s="303">
        <f>'BD'!G128</f>
      </c>
      <c r="J116" s="287"/>
    </row>
    <row r="117" spans="1:10" s="289" customFormat="1" ht="25.5" customHeight="1">
      <c r="A117" s="304" t="s">
        <v>390</v>
      </c>
      <c r="B117" s="304" t="str">
        <f t="shared" si="3"/>
        <v>Préparation et administration</v>
      </c>
      <c r="C117" s="304" t="s">
        <v>341</v>
      </c>
      <c r="D117" s="305" t="s">
        <v>311</v>
      </c>
      <c r="E117" s="300" t="str">
        <f>Scores!G$37</f>
        <v>-</v>
      </c>
      <c r="F117" s="301" t="str">
        <f>Scores!H$37</f>
        <v>-</v>
      </c>
      <c r="G117" s="306" t="s">
        <v>220</v>
      </c>
      <c r="H117" s="307" t="s">
        <v>11</v>
      </c>
      <c r="I117" s="303">
        <f>'BD'!G129</f>
      </c>
      <c r="J117" s="287"/>
    </row>
    <row r="118" spans="1:10" s="289" customFormat="1" ht="25.5" customHeight="1">
      <c r="A118" s="304" t="s">
        <v>390</v>
      </c>
      <c r="B118" s="304" t="str">
        <f t="shared" si="3"/>
        <v>Préparation et administration</v>
      </c>
      <c r="C118" s="304" t="s">
        <v>341</v>
      </c>
      <c r="D118" s="305" t="s">
        <v>311</v>
      </c>
      <c r="E118" s="300" t="str">
        <f>Scores!G$37</f>
        <v>-</v>
      </c>
      <c r="F118" s="301" t="str">
        <f>Scores!H$37</f>
        <v>-</v>
      </c>
      <c r="G118" s="306" t="s">
        <v>221</v>
      </c>
      <c r="H118" s="307" t="s">
        <v>12</v>
      </c>
      <c r="I118" s="303">
        <f>'BD'!G130</f>
      </c>
      <c r="J118" s="287"/>
    </row>
    <row r="119" spans="1:10" s="289" customFormat="1" ht="25.5" customHeight="1">
      <c r="A119" s="304" t="s">
        <v>390</v>
      </c>
      <c r="B119" s="304" t="str">
        <f t="shared" si="3"/>
        <v>Préparation et administration</v>
      </c>
      <c r="C119" s="304" t="s">
        <v>341</v>
      </c>
      <c r="D119" s="305" t="s">
        <v>311</v>
      </c>
      <c r="E119" s="300" t="str">
        <f>Scores!G$37</f>
        <v>-</v>
      </c>
      <c r="F119" s="301" t="str">
        <f>Scores!H$37</f>
        <v>-</v>
      </c>
      <c r="G119" s="306" t="s">
        <v>222</v>
      </c>
      <c r="H119" s="307" t="s">
        <v>466</v>
      </c>
      <c r="I119" s="303">
        <f>'BD'!G131</f>
      </c>
      <c r="J119" s="287"/>
    </row>
    <row r="120" spans="1:10" s="289" customFormat="1" ht="25.5" customHeight="1">
      <c r="A120" s="304" t="s">
        <v>390</v>
      </c>
      <c r="B120" s="304" t="str">
        <f t="shared" si="3"/>
        <v>Préparation et administration</v>
      </c>
      <c r="C120" s="304" t="s">
        <v>341</v>
      </c>
      <c r="D120" s="305" t="s">
        <v>311</v>
      </c>
      <c r="E120" s="300" t="str">
        <f>Scores!G$37</f>
        <v>-</v>
      </c>
      <c r="F120" s="301" t="str">
        <f>Scores!H$37</f>
        <v>-</v>
      </c>
      <c r="G120" s="306" t="s">
        <v>223</v>
      </c>
      <c r="H120" s="307" t="s">
        <v>461</v>
      </c>
      <c r="I120" s="303">
        <f>'BD'!G132</f>
      </c>
      <c r="J120" s="287"/>
    </row>
    <row r="121" spans="1:10" s="289" customFormat="1" ht="25.5" customHeight="1">
      <c r="A121" s="304" t="s">
        <v>390</v>
      </c>
      <c r="B121" s="304" t="str">
        <f t="shared" si="3"/>
        <v>Préparation et administration</v>
      </c>
      <c r="C121" s="304" t="s">
        <v>341</v>
      </c>
      <c r="D121" s="305" t="s">
        <v>311</v>
      </c>
      <c r="E121" s="300" t="str">
        <f>Scores!G$37</f>
        <v>-</v>
      </c>
      <c r="F121" s="301" t="str">
        <f>Scores!H$37</f>
        <v>-</v>
      </c>
      <c r="G121" s="306" t="s">
        <v>224</v>
      </c>
      <c r="H121" s="307" t="s">
        <v>92</v>
      </c>
      <c r="I121" s="303">
        <f>'BD'!G133</f>
      </c>
      <c r="J121" s="287"/>
    </row>
    <row r="122" spans="1:10" s="289" customFormat="1" ht="25.5" customHeight="1">
      <c r="A122" s="304" t="s">
        <v>390</v>
      </c>
      <c r="B122" s="304" t="str">
        <f t="shared" si="3"/>
        <v>Préparation et administration</v>
      </c>
      <c r="C122" s="304" t="s">
        <v>342</v>
      </c>
      <c r="D122" s="305" t="s">
        <v>324</v>
      </c>
      <c r="E122" s="300" t="str">
        <f>Scores!G$38</f>
        <v>-</v>
      </c>
      <c r="F122" s="301" t="str">
        <f>Scores!H$38</f>
        <v>-</v>
      </c>
      <c r="G122" s="306" t="s">
        <v>225</v>
      </c>
      <c r="H122" s="307" t="s">
        <v>13</v>
      </c>
      <c r="I122" s="303">
        <f>'BD'!G134</f>
      </c>
      <c r="J122" s="287"/>
    </row>
    <row r="123" spans="1:10" s="289" customFormat="1" ht="25.5" customHeight="1">
      <c r="A123" s="304" t="s">
        <v>390</v>
      </c>
      <c r="B123" s="304" t="str">
        <f t="shared" si="3"/>
        <v>Préparation et administration</v>
      </c>
      <c r="C123" s="304" t="s">
        <v>342</v>
      </c>
      <c r="D123" s="305" t="s">
        <v>324</v>
      </c>
      <c r="E123" s="300" t="str">
        <f>Scores!G$38</f>
        <v>-</v>
      </c>
      <c r="F123" s="301" t="str">
        <f>Scores!H$38</f>
        <v>-</v>
      </c>
      <c r="G123" s="306" t="s">
        <v>226</v>
      </c>
      <c r="H123" s="307" t="s">
        <v>462</v>
      </c>
      <c r="I123" s="303">
        <f>'BD'!G135</f>
      </c>
      <c r="J123" s="287"/>
    </row>
    <row r="124" spans="1:10" s="289" customFormat="1" ht="25.5" customHeight="1">
      <c r="A124" s="304" t="s">
        <v>390</v>
      </c>
      <c r="B124" s="304" t="str">
        <f t="shared" si="3"/>
        <v>Préparation et administration</v>
      </c>
      <c r="C124" s="304" t="s">
        <v>342</v>
      </c>
      <c r="D124" s="305" t="s">
        <v>324</v>
      </c>
      <c r="E124" s="300" t="str">
        <f>Scores!G$38</f>
        <v>-</v>
      </c>
      <c r="F124" s="301" t="str">
        <f>Scores!H$38</f>
        <v>-</v>
      </c>
      <c r="G124" s="306" t="s">
        <v>227</v>
      </c>
      <c r="H124" s="307" t="s">
        <v>14</v>
      </c>
      <c r="I124" s="303">
        <f>'BD'!G136</f>
      </c>
      <c r="J124" s="287"/>
    </row>
    <row r="125" spans="1:10" s="289" customFormat="1" ht="25.5" customHeight="1">
      <c r="A125" s="304" t="s">
        <v>390</v>
      </c>
      <c r="B125" s="304" t="str">
        <f t="shared" si="3"/>
        <v>Préparation et administration</v>
      </c>
      <c r="C125" s="304" t="s">
        <v>342</v>
      </c>
      <c r="D125" s="305" t="s">
        <v>324</v>
      </c>
      <c r="E125" s="300" t="str">
        <f>Scores!G$38</f>
        <v>-</v>
      </c>
      <c r="F125" s="301" t="str">
        <f>Scores!H$38</f>
        <v>-</v>
      </c>
      <c r="G125" s="306" t="s">
        <v>228</v>
      </c>
      <c r="H125" s="307" t="s">
        <v>15</v>
      </c>
      <c r="I125" s="303">
        <f>'BD'!G137</f>
      </c>
      <c r="J125" s="287"/>
    </row>
    <row r="126" spans="1:10" s="289" customFormat="1" ht="25.5" customHeight="1">
      <c r="A126" s="304" t="s">
        <v>390</v>
      </c>
      <c r="B126" s="304" t="str">
        <f t="shared" si="3"/>
        <v>Préparation et administration</v>
      </c>
      <c r="C126" s="304" t="s">
        <v>342</v>
      </c>
      <c r="D126" s="305" t="s">
        <v>324</v>
      </c>
      <c r="E126" s="300" t="str">
        <f>Scores!G$38</f>
        <v>-</v>
      </c>
      <c r="F126" s="301" t="str">
        <f>Scores!H$38</f>
        <v>-</v>
      </c>
      <c r="G126" s="306" t="s">
        <v>229</v>
      </c>
      <c r="H126" s="307" t="s">
        <v>16</v>
      </c>
      <c r="I126" s="303">
        <f>'BD'!G138</f>
      </c>
      <c r="J126" s="287"/>
    </row>
    <row r="127" spans="1:10" s="289" customFormat="1" ht="25.5" customHeight="1">
      <c r="A127" s="304" t="s">
        <v>391</v>
      </c>
      <c r="B127" s="304" t="str">
        <f t="shared" si="3"/>
        <v>Organisation de l'armoire</v>
      </c>
      <c r="C127" s="304" t="s">
        <v>343</v>
      </c>
      <c r="D127" s="305" t="s">
        <v>17</v>
      </c>
      <c r="E127" s="300" t="str">
        <f>Scores!G$42</f>
        <v>-</v>
      </c>
      <c r="F127" s="301" t="str">
        <f>Scores!H$42</f>
        <v>-</v>
      </c>
      <c r="G127" s="306" t="s">
        <v>230</v>
      </c>
      <c r="H127" s="307" t="s">
        <v>26</v>
      </c>
      <c r="I127" s="303">
        <f>'BD'!G139</f>
      </c>
      <c r="J127" s="287"/>
    </row>
    <row r="128" spans="1:10" s="289" customFormat="1" ht="25.5" customHeight="1">
      <c r="A128" s="304" t="s">
        <v>391</v>
      </c>
      <c r="B128" s="304" t="str">
        <f t="shared" si="3"/>
        <v>Organisation de l'armoire</v>
      </c>
      <c r="C128" s="304" t="s">
        <v>343</v>
      </c>
      <c r="D128" s="305" t="s">
        <v>17</v>
      </c>
      <c r="E128" s="300" t="str">
        <f>Scores!G$42</f>
        <v>-</v>
      </c>
      <c r="F128" s="301" t="str">
        <f>Scores!H$42</f>
        <v>-</v>
      </c>
      <c r="G128" s="306" t="s">
        <v>231</v>
      </c>
      <c r="H128" s="307" t="s">
        <v>27</v>
      </c>
      <c r="I128" s="303">
        <f>'BD'!G140</f>
      </c>
      <c r="J128" s="287"/>
    </row>
    <row r="129" spans="1:10" s="289" customFormat="1" ht="25.5" customHeight="1">
      <c r="A129" s="304" t="s">
        <v>391</v>
      </c>
      <c r="B129" s="304" t="str">
        <f t="shared" si="3"/>
        <v>Organisation de l'armoire</v>
      </c>
      <c r="C129" s="304" t="s">
        <v>343</v>
      </c>
      <c r="D129" s="305" t="s">
        <v>17</v>
      </c>
      <c r="E129" s="300" t="str">
        <f>Scores!G$42</f>
        <v>-</v>
      </c>
      <c r="F129" s="301" t="str">
        <f>Scores!H$42</f>
        <v>-</v>
      </c>
      <c r="G129" s="306" t="s">
        <v>232</v>
      </c>
      <c r="H129" s="307" t="s">
        <v>28</v>
      </c>
      <c r="I129" s="303">
        <f>'BD'!G141</f>
      </c>
      <c r="J129" s="287"/>
    </row>
    <row r="130" spans="1:10" s="289" customFormat="1" ht="25.5" customHeight="1">
      <c r="A130" s="304" t="s">
        <v>391</v>
      </c>
      <c r="B130" s="304" t="str">
        <f t="shared" si="3"/>
        <v>Organisation de l'armoire</v>
      </c>
      <c r="C130" s="304" t="s">
        <v>343</v>
      </c>
      <c r="D130" s="305" t="s">
        <v>17</v>
      </c>
      <c r="E130" s="300" t="str">
        <f>Scores!G$42</f>
        <v>-</v>
      </c>
      <c r="F130" s="301" t="str">
        <f>Scores!H$42</f>
        <v>-</v>
      </c>
      <c r="G130" s="306" t="s">
        <v>233</v>
      </c>
      <c r="H130" s="307" t="s">
        <v>29</v>
      </c>
      <c r="I130" s="303">
        <f>'BD'!G142</f>
      </c>
      <c r="J130" s="287"/>
    </row>
    <row r="131" spans="1:10" s="289" customFormat="1" ht="25.5" customHeight="1">
      <c r="A131" s="304" t="s">
        <v>391</v>
      </c>
      <c r="B131" s="304" t="str">
        <f t="shared" si="3"/>
        <v>Organisation de l'armoire</v>
      </c>
      <c r="C131" s="304" t="s">
        <v>343</v>
      </c>
      <c r="D131" s="305" t="s">
        <v>17</v>
      </c>
      <c r="E131" s="300" t="str">
        <f>Scores!G$42</f>
        <v>-</v>
      </c>
      <c r="F131" s="301" t="str">
        <f>Scores!H$42</f>
        <v>-</v>
      </c>
      <c r="G131" s="306" t="s">
        <v>234</v>
      </c>
      <c r="H131" s="307" t="s">
        <v>31</v>
      </c>
      <c r="I131" s="303">
        <f>'BD'!G143</f>
      </c>
      <c r="J131" s="287"/>
    </row>
    <row r="132" spans="1:10" s="289" customFormat="1" ht="25.5" customHeight="1">
      <c r="A132" s="304" t="s">
        <v>391</v>
      </c>
      <c r="B132" s="304" t="str">
        <f aca="true" t="shared" si="4" ref="B132:B163">IF(VLOOKUP(A132,RéfN2,3,FALSE)="","",VLOOKUP(A132,RéfN2,3,FALSE))</f>
        <v>Organisation de l'armoire</v>
      </c>
      <c r="C132" s="304" t="s">
        <v>344</v>
      </c>
      <c r="D132" s="305" t="s">
        <v>433</v>
      </c>
      <c r="E132" s="300" t="str">
        <f>Scores!G$43</f>
        <v>-</v>
      </c>
      <c r="F132" s="301" t="str">
        <f>Scores!H$43</f>
        <v>-</v>
      </c>
      <c r="G132" s="306" t="s">
        <v>235</v>
      </c>
      <c r="H132" s="307" t="s">
        <v>32</v>
      </c>
      <c r="I132" s="303">
        <f>'BD'!G144</f>
      </c>
      <c r="J132" s="287"/>
    </row>
    <row r="133" spans="1:10" s="289" customFormat="1" ht="25.5" customHeight="1">
      <c r="A133" s="304" t="s">
        <v>391</v>
      </c>
      <c r="B133" s="304" t="str">
        <f t="shared" si="4"/>
        <v>Organisation de l'armoire</v>
      </c>
      <c r="C133" s="304" t="s">
        <v>344</v>
      </c>
      <c r="D133" s="305" t="s">
        <v>433</v>
      </c>
      <c r="E133" s="300" t="str">
        <f>Scores!G$43</f>
        <v>-</v>
      </c>
      <c r="F133" s="301" t="str">
        <f>Scores!H$43</f>
        <v>-</v>
      </c>
      <c r="G133" s="306" t="s">
        <v>236</v>
      </c>
      <c r="H133" s="307" t="s">
        <v>33</v>
      </c>
      <c r="I133" s="303">
        <f>'BD'!G145</f>
      </c>
      <c r="J133" s="287"/>
    </row>
    <row r="134" spans="1:10" s="289" customFormat="1" ht="25.5" customHeight="1">
      <c r="A134" s="304" t="s">
        <v>391</v>
      </c>
      <c r="B134" s="304" t="str">
        <f t="shared" si="4"/>
        <v>Organisation de l'armoire</v>
      </c>
      <c r="C134" s="304" t="s">
        <v>344</v>
      </c>
      <c r="D134" s="305" t="s">
        <v>433</v>
      </c>
      <c r="E134" s="300" t="str">
        <f>Scores!G$43</f>
        <v>-</v>
      </c>
      <c r="F134" s="301" t="str">
        <f>Scores!H$43</f>
        <v>-</v>
      </c>
      <c r="G134" s="306" t="s">
        <v>237</v>
      </c>
      <c r="H134" s="307" t="s">
        <v>34</v>
      </c>
      <c r="I134" s="303">
        <f>'BD'!G146</f>
      </c>
      <c r="J134" s="287"/>
    </row>
    <row r="135" spans="1:10" s="289" customFormat="1" ht="25.5" customHeight="1">
      <c r="A135" s="304" t="s">
        <v>391</v>
      </c>
      <c r="B135" s="304" t="str">
        <f t="shared" si="4"/>
        <v>Organisation de l'armoire</v>
      </c>
      <c r="C135" s="304" t="s">
        <v>344</v>
      </c>
      <c r="D135" s="305" t="s">
        <v>433</v>
      </c>
      <c r="E135" s="300" t="str">
        <f>Scores!G$43</f>
        <v>-</v>
      </c>
      <c r="F135" s="301" t="str">
        <f>Scores!H$43</f>
        <v>-</v>
      </c>
      <c r="G135" s="306" t="s">
        <v>238</v>
      </c>
      <c r="H135" s="307" t="s">
        <v>35</v>
      </c>
      <c r="I135" s="303">
        <f>'BD'!G147</f>
      </c>
      <c r="J135" s="287"/>
    </row>
    <row r="136" spans="1:10" s="289" customFormat="1" ht="25.5" customHeight="1">
      <c r="A136" s="304" t="s">
        <v>391</v>
      </c>
      <c r="B136" s="304" t="str">
        <f t="shared" si="4"/>
        <v>Organisation de l'armoire</v>
      </c>
      <c r="C136" s="304" t="s">
        <v>344</v>
      </c>
      <c r="D136" s="305" t="s">
        <v>433</v>
      </c>
      <c r="E136" s="300" t="str">
        <f>Scores!G$43</f>
        <v>-</v>
      </c>
      <c r="F136" s="301" t="str">
        <f>Scores!H$43</f>
        <v>-</v>
      </c>
      <c r="G136" s="306" t="s">
        <v>239</v>
      </c>
      <c r="H136" s="307" t="s">
        <v>36</v>
      </c>
      <c r="I136" s="303">
        <f>'BD'!G148</f>
      </c>
      <c r="J136" s="287"/>
    </row>
    <row r="137" spans="1:10" s="289" customFormat="1" ht="25.5" customHeight="1">
      <c r="A137" s="304" t="s">
        <v>391</v>
      </c>
      <c r="B137" s="304" t="str">
        <f t="shared" si="4"/>
        <v>Organisation de l'armoire</v>
      </c>
      <c r="C137" s="304" t="s">
        <v>345</v>
      </c>
      <c r="D137" s="305" t="s">
        <v>18</v>
      </c>
      <c r="E137" s="300" t="str">
        <f>Scores!G$44</f>
        <v>-</v>
      </c>
      <c r="F137" s="301" t="str">
        <f>Scores!H$44</f>
        <v>-</v>
      </c>
      <c r="G137" s="306" t="s">
        <v>240</v>
      </c>
      <c r="H137" s="307" t="s">
        <v>40</v>
      </c>
      <c r="I137" s="303">
        <f>'BD'!G149</f>
      </c>
      <c r="J137" s="287"/>
    </row>
    <row r="138" spans="1:10" s="289" customFormat="1" ht="25.5" customHeight="1">
      <c r="A138" s="304" t="s">
        <v>391</v>
      </c>
      <c r="B138" s="304" t="str">
        <f t="shared" si="4"/>
        <v>Organisation de l'armoire</v>
      </c>
      <c r="C138" s="304" t="s">
        <v>345</v>
      </c>
      <c r="D138" s="305" t="s">
        <v>18</v>
      </c>
      <c r="E138" s="300" t="str">
        <f>Scores!G$44</f>
        <v>-</v>
      </c>
      <c r="F138" s="301" t="str">
        <f>Scores!H$44</f>
        <v>-</v>
      </c>
      <c r="G138" s="306" t="s">
        <v>241</v>
      </c>
      <c r="H138" s="307" t="s">
        <v>41</v>
      </c>
      <c r="I138" s="303">
        <f>'BD'!G150</f>
      </c>
      <c r="J138" s="287"/>
    </row>
    <row r="139" spans="1:10" s="289" customFormat="1" ht="25.5" customHeight="1">
      <c r="A139" s="304" t="s">
        <v>391</v>
      </c>
      <c r="B139" s="304" t="str">
        <f t="shared" si="4"/>
        <v>Organisation de l'armoire</v>
      </c>
      <c r="C139" s="304" t="s">
        <v>345</v>
      </c>
      <c r="D139" s="305" t="s">
        <v>18</v>
      </c>
      <c r="E139" s="300" t="str">
        <f>Scores!G$44</f>
        <v>-</v>
      </c>
      <c r="F139" s="301" t="str">
        <f>Scores!H$44</f>
        <v>-</v>
      </c>
      <c r="G139" s="306" t="s">
        <v>242</v>
      </c>
      <c r="H139" s="307" t="s">
        <v>100</v>
      </c>
      <c r="I139" s="303">
        <f>'BD'!G151</f>
      </c>
      <c r="J139" s="287"/>
    </row>
    <row r="140" spans="1:10" s="289" customFormat="1" ht="25.5" customHeight="1">
      <c r="A140" s="304" t="s">
        <v>391</v>
      </c>
      <c r="B140" s="304" t="str">
        <f t="shared" si="4"/>
        <v>Organisation de l'armoire</v>
      </c>
      <c r="C140" s="304" t="s">
        <v>345</v>
      </c>
      <c r="D140" s="305" t="s">
        <v>18</v>
      </c>
      <c r="E140" s="300" t="str">
        <f>Scores!G$44</f>
        <v>-</v>
      </c>
      <c r="F140" s="301" t="str">
        <f>Scores!H$44</f>
        <v>-</v>
      </c>
      <c r="G140" s="306" t="s">
        <v>243</v>
      </c>
      <c r="H140" s="307" t="s">
        <v>42</v>
      </c>
      <c r="I140" s="303">
        <f>'BD'!G152</f>
      </c>
      <c r="J140" s="287"/>
    </row>
    <row r="141" spans="1:10" s="289" customFormat="1" ht="25.5" customHeight="1">
      <c r="A141" s="304" t="s">
        <v>391</v>
      </c>
      <c r="B141" s="304" t="str">
        <f t="shared" si="4"/>
        <v>Organisation de l'armoire</v>
      </c>
      <c r="C141" s="304" t="s">
        <v>345</v>
      </c>
      <c r="D141" s="305" t="s">
        <v>18</v>
      </c>
      <c r="E141" s="300" t="str">
        <f>Scores!G$44</f>
        <v>-</v>
      </c>
      <c r="F141" s="301" t="str">
        <f>Scores!H$44</f>
        <v>-</v>
      </c>
      <c r="G141" s="306" t="s">
        <v>244</v>
      </c>
      <c r="H141" s="307" t="s">
        <v>30</v>
      </c>
      <c r="I141" s="303">
        <f>'BD'!G153</f>
      </c>
      <c r="J141" s="287"/>
    </row>
    <row r="142" spans="1:10" s="289" customFormat="1" ht="25.5" customHeight="1">
      <c r="A142" s="304" t="s">
        <v>391</v>
      </c>
      <c r="B142" s="304" t="str">
        <f t="shared" si="4"/>
        <v>Organisation de l'armoire</v>
      </c>
      <c r="C142" s="304" t="s">
        <v>345</v>
      </c>
      <c r="D142" s="305" t="s">
        <v>18</v>
      </c>
      <c r="E142" s="300" t="str">
        <f>Scores!G$44</f>
        <v>-</v>
      </c>
      <c r="F142" s="301" t="str">
        <f>Scores!H$44</f>
        <v>-</v>
      </c>
      <c r="G142" s="306" t="s">
        <v>245</v>
      </c>
      <c r="H142" s="307" t="s">
        <v>43</v>
      </c>
      <c r="I142" s="303">
        <f>'BD'!G154</f>
      </c>
      <c r="J142" s="287"/>
    </row>
    <row r="143" spans="1:10" s="289" customFormat="1" ht="25.5" customHeight="1">
      <c r="A143" s="304" t="s">
        <v>391</v>
      </c>
      <c r="B143" s="304" t="str">
        <f t="shared" si="4"/>
        <v>Organisation de l'armoire</v>
      </c>
      <c r="C143" s="304" t="s">
        <v>345</v>
      </c>
      <c r="D143" s="305" t="s">
        <v>18</v>
      </c>
      <c r="E143" s="300" t="str">
        <f>Scores!G$44</f>
        <v>-</v>
      </c>
      <c r="F143" s="301" t="str">
        <f>Scores!H$44</f>
        <v>-</v>
      </c>
      <c r="G143" s="306" t="s">
        <v>246</v>
      </c>
      <c r="H143" s="307" t="s">
        <v>44</v>
      </c>
      <c r="I143" s="303">
        <f>'BD'!G155</f>
      </c>
      <c r="J143" s="287"/>
    </row>
    <row r="144" spans="1:10" s="289" customFormat="1" ht="25.5" customHeight="1">
      <c r="A144" s="304" t="s">
        <v>391</v>
      </c>
      <c r="B144" s="304" t="str">
        <f t="shared" si="4"/>
        <v>Organisation de l'armoire</v>
      </c>
      <c r="C144" s="304" t="s">
        <v>345</v>
      </c>
      <c r="D144" s="305" t="s">
        <v>18</v>
      </c>
      <c r="E144" s="300" t="str">
        <f>Scores!G$44</f>
        <v>-</v>
      </c>
      <c r="F144" s="301" t="str">
        <f>Scores!H$44</f>
        <v>-</v>
      </c>
      <c r="G144" s="306" t="s">
        <v>247</v>
      </c>
      <c r="H144" s="307" t="s">
        <v>45</v>
      </c>
      <c r="I144" s="303">
        <f>'BD'!G156</f>
      </c>
      <c r="J144" s="287"/>
    </row>
    <row r="145" spans="1:10" s="289" customFormat="1" ht="25.5" customHeight="1">
      <c r="A145" s="304" t="s">
        <v>426</v>
      </c>
      <c r="B145" s="304" t="str">
        <f t="shared" si="4"/>
        <v>Gestion de l'armoire</v>
      </c>
      <c r="C145" s="304" t="s">
        <v>346</v>
      </c>
      <c r="D145" s="305" t="s">
        <v>19</v>
      </c>
      <c r="E145" s="300" t="str">
        <f>Scores!G$46</f>
        <v>-</v>
      </c>
      <c r="F145" s="301" t="str">
        <f>Scores!H$46</f>
        <v>-</v>
      </c>
      <c r="G145" s="306" t="s">
        <v>248</v>
      </c>
      <c r="H145" s="307" t="s">
        <v>46</v>
      </c>
      <c r="I145" s="303">
        <f>'BD'!G157</f>
      </c>
      <c r="J145" s="287"/>
    </row>
    <row r="146" spans="1:10" s="289" customFormat="1" ht="25.5" customHeight="1">
      <c r="A146" s="304" t="s">
        <v>426</v>
      </c>
      <c r="B146" s="304" t="str">
        <f t="shared" si="4"/>
        <v>Gestion de l'armoire</v>
      </c>
      <c r="C146" s="304" t="s">
        <v>346</v>
      </c>
      <c r="D146" s="305" t="s">
        <v>19</v>
      </c>
      <c r="E146" s="300" t="str">
        <f>Scores!G$46</f>
        <v>-</v>
      </c>
      <c r="F146" s="301" t="str">
        <f>Scores!H$46</f>
        <v>-</v>
      </c>
      <c r="G146" s="306" t="s">
        <v>249</v>
      </c>
      <c r="H146" s="307" t="s">
        <v>101</v>
      </c>
      <c r="I146" s="303">
        <f>'BD'!G158</f>
      </c>
      <c r="J146" s="287"/>
    </row>
    <row r="147" spans="1:10" s="289" customFormat="1" ht="25.5" customHeight="1">
      <c r="A147" s="304" t="s">
        <v>426</v>
      </c>
      <c r="B147" s="304" t="str">
        <f t="shared" si="4"/>
        <v>Gestion de l'armoire</v>
      </c>
      <c r="C147" s="304" t="s">
        <v>346</v>
      </c>
      <c r="D147" s="305" t="s">
        <v>19</v>
      </c>
      <c r="E147" s="300" t="str">
        <f>Scores!G$46</f>
        <v>-</v>
      </c>
      <c r="F147" s="301" t="str">
        <f>Scores!H$46</f>
        <v>-</v>
      </c>
      <c r="G147" s="306" t="s">
        <v>250</v>
      </c>
      <c r="H147" s="307" t="s">
        <v>93</v>
      </c>
      <c r="I147" s="303">
        <f>'BD'!G159</f>
      </c>
      <c r="J147" s="287"/>
    </row>
    <row r="148" spans="1:10" s="289" customFormat="1" ht="25.5" customHeight="1">
      <c r="A148" s="304" t="s">
        <v>426</v>
      </c>
      <c r="B148" s="304" t="str">
        <f t="shared" si="4"/>
        <v>Gestion de l'armoire</v>
      </c>
      <c r="C148" s="304" t="s">
        <v>346</v>
      </c>
      <c r="D148" s="305" t="s">
        <v>19</v>
      </c>
      <c r="E148" s="300" t="str">
        <f>Scores!G$46</f>
        <v>-</v>
      </c>
      <c r="F148" s="301" t="str">
        <f>Scores!H$46</f>
        <v>-</v>
      </c>
      <c r="G148" s="306" t="s">
        <v>251</v>
      </c>
      <c r="H148" s="307" t="s">
        <v>47</v>
      </c>
      <c r="I148" s="303">
        <f>'BD'!G160</f>
      </c>
      <c r="J148" s="287"/>
    </row>
    <row r="149" spans="1:10" s="289" customFormat="1" ht="25.5" customHeight="1">
      <c r="A149" s="304" t="s">
        <v>426</v>
      </c>
      <c r="B149" s="304" t="str">
        <f t="shared" si="4"/>
        <v>Gestion de l'armoire</v>
      </c>
      <c r="C149" s="304" t="s">
        <v>346</v>
      </c>
      <c r="D149" s="305" t="s">
        <v>19</v>
      </c>
      <c r="E149" s="300" t="str">
        <f>Scores!G$46</f>
        <v>-</v>
      </c>
      <c r="F149" s="301" t="str">
        <f>Scores!H$46</f>
        <v>-</v>
      </c>
      <c r="G149" s="306" t="s">
        <v>252</v>
      </c>
      <c r="H149" s="307" t="s">
        <v>48</v>
      </c>
      <c r="I149" s="303">
        <f>'BD'!G161</f>
      </c>
      <c r="J149" s="287"/>
    </row>
    <row r="150" spans="1:10" s="289" customFormat="1" ht="25.5" customHeight="1">
      <c r="A150" s="304" t="s">
        <v>426</v>
      </c>
      <c r="B150" s="304" t="str">
        <f t="shared" si="4"/>
        <v>Gestion de l'armoire</v>
      </c>
      <c r="C150" s="304" t="s">
        <v>346</v>
      </c>
      <c r="D150" s="305" t="s">
        <v>19</v>
      </c>
      <c r="E150" s="300" t="str">
        <f>Scores!G$46</f>
        <v>-</v>
      </c>
      <c r="F150" s="301" t="str">
        <f>Scores!H$46</f>
        <v>-</v>
      </c>
      <c r="G150" s="306" t="s">
        <v>253</v>
      </c>
      <c r="H150" s="307" t="s">
        <v>49</v>
      </c>
      <c r="I150" s="303">
        <f>'BD'!G162</f>
      </c>
      <c r="J150" s="287"/>
    </row>
    <row r="151" spans="1:10" s="289" customFormat="1" ht="25.5" customHeight="1">
      <c r="A151" s="304" t="s">
        <v>426</v>
      </c>
      <c r="B151" s="304" t="str">
        <f t="shared" si="4"/>
        <v>Gestion de l'armoire</v>
      </c>
      <c r="C151" s="304" t="s">
        <v>346</v>
      </c>
      <c r="D151" s="305" t="s">
        <v>19</v>
      </c>
      <c r="E151" s="300" t="str">
        <f>Scores!G$46</f>
        <v>-</v>
      </c>
      <c r="F151" s="301" t="str">
        <f>Scores!H$46</f>
        <v>-</v>
      </c>
      <c r="G151" s="306" t="s">
        <v>254</v>
      </c>
      <c r="H151" s="307" t="s">
        <v>50</v>
      </c>
      <c r="I151" s="303">
        <f>'BD'!G163</f>
      </c>
      <c r="J151" s="287"/>
    </row>
    <row r="152" spans="1:10" s="289" customFormat="1" ht="25.5" customHeight="1">
      <c r="A152" s="304" t="s">
        <v>426</v>
      </c>
      <c r="B152" s="304" t="str">
        <f t="shared" si="4"/>
        <v>Gestion de l'armoire</v>
      </c>
      <c r="C152" s="304" t="s">
        <v>346</v>
      </c>
      <c r="D152" s="305" t="s">
        <v>19</v>
      </c>
      <c r="E152" s="300" t="str">
        <f>Scores!G$46</f>
        <v>-</v>
      </c>
      <c r="F152" s="301" t="str">
        <f>Scores!H$46</f>
        <v>-</v>
      </c>
      <c r="G152" s="306" t="s">
        <v>255</v>
      </c>
      <c r="H152" s="307" t="s">
        <v>51</v>
      </c>
      <c r="I152" s="303">
        <f>'BD'!G164</f>
      </c>
      <c r="J152" s="287"/>
    </row>
    <row r="153" spans="1:10" s="289" customFormat="1" ht="25.5" customHeight="1">
      <c r="A153" s="304" t="s">
        <v>426</v>
      </c>
      <c r="B153" s="304" t="str">
        <f t="shared" si="4"/>
        <v>Gestion de l'armoire</v>
      </c>
      <c r="C153" s="304" t="s">
        <v>347</v>
      </c>
      <c r="D153" s="305" t="s">
        <v>20</v>
      </c>
      <c r="E153" s="300" t="str">
        <f>Scores!G$47</f>
        <v>-</v>
      </c>
      <c r="F153" s="301" t="str">
        <f>Scores!H$47</f>
        <v>-</v>
      </c>
      <c r="G153" s="306" t="s">
        <v>256</v>
      </c>
      <c r="H153" s="307" t="s">
        <v>52</v>
      </c>
      <c r="I153" s="303">
        <f>'BD'!G165</f>
      </c>
      <c r="J153" s="287"/>
    </row>
    <row r="154" spans="1:10" s="289" customFormat="1" ht="25.5" customHeight="1">
      <c r="A154" s="304" t="s">
        <v>426</v>
      </c>
      <c r="B154" s="304" t="str">
        <f t="shared" si="4"/>
        <v>Gestion de l'armoire</v>
      </c>
      <c r="C154" s="304" t="s">
        <v>347</v>
      </c>
      <c r="D154" s="305" t="s">
        <v>20</v>
      </c>
      <c r="E154" s="300" t="str">
        <f>Scores!G$47</f>
        <v>-</v>
      </c>
      <c r="F154" s="301" t="str">
        <f>Scores!H$47</f>
        <v>-</v>
      </c>
      <c r="G154" s="306" t="s">
        <v>257</v>
      </c>
      <c r="H154" s="307" t="s">
        <v>53</v>
      </c>
      <c r="I154" s="303">
        <f>'BD'!G166</f>
      </c>
      <c r="J154" s="287"/>
    </row>
    <row r="155" spans="1:10" s="289" customFormat="1" ht="25.5" customHeight="1">
      <c r="A155" s="304" t="s">
        <v>426</v>
      </c>
      <c r="B155" s="304" t="str">
        <f t="shared" si="4"/>
        <v>Gestion de l'armoire</v>
      </c>
      <c r="C155" s="304" t="s">
        <v>347</v>
      </c>
      <c r="D155" s="305" t="s">
        <v>20</v>
      </c>
      <c r="E155" s="300" t="str">
        <f>Scores!G$47</f>
        <v>-</v>
      </c>
      <c r="F155" s="301" t="str">
        <f>Scores!H$47</f>
        <v>-</v>
      </c>
      <c r="G155" s="306" t="s">
        <v>258</v>
      </c>
      <c r="H155" s="307" t="s">
        <v>54</v>
      </c>
      <c r="I155" s="303">
        <f>'BD'!G167</f>
      </c>
      <c r="J155" s="287"/>
    </row>
    <row r="156" spans="1:10" s="289" customFormat="1" ht="25.5" customHeight="1">
      <c r="A156" s="304" t="s">
        <v>426</v>
      </c>
      <c r="B156" s="304" t="str">
        <f t="shared" si="4"/>
        <v>Gestion de l'armoire</v>
      </c>
      <c r="C156" s="304" t="s">
        <v>347</v>
      </c>
      <c r="D156" s="305" t="s">
        <v>20</v>
      </c>
      <c r="E156" s="300" t="str">
        <f>Scores!G$47</f>
        <v>-</v>
      </c>
      <c r="F156" s="301" t="str">
        <f>Scores!H$47</f>
        <v>-</v>
      </c>
      <c r="G156" s="306" t="s">
        <v>259</v>
      </c>
      <c r="H156" s="307" t="s">
        <v>463</v>
      </c>
      <c r="I156" s="303">
        <f>'BD'!G168</f>
      </c>
      <c r="J156" s="287"/>
    </row>
    <row r="157" spans="1:10" s="289" customFormat="1" ht="25.5" customHeight="1">
      <c r="A157" s="304" t="s">
        <v>426</v>
      </c>
      <c r="B157" s="304" t="str">
        <f t="shared" si="4"/>
        <v>Gestion de l'armoire</v>
      </c>
      <c r="C157" s="304" t="s">
        <v>419</v>
      </c>
      <c r="D157" s="305" t="s">
        <v>21</v>
      </c>
      <c r="E157" s="300" t="str">
        <f>Scores!G$48</f>
        <v>-</v>
      </c>
      <c r="F157" s="301" t="str">
        <f>Scores!H$48</f>
        <v>-</v>
      </c>
      <c r="G157" s="306" t="s">
        <v>260</v>
      </c>
      <c r="H157" s="307" t="s">
        <v>55</v>
      </c>
      <c r="I157" s="303">
        <f>'BD'!G169</f>
      </c>
      <c r="J157" s="287"/>
    </row>
    <row r="158" spans="1:10" s="289" customFormat="1" ht="25.5" customHeight="1">
      <c r="A158" s="304" t="s">
        <v>426</v>
      </c>
      <c r="B158" s="304" t="str">
        <f t="shared" si="4"/>
        <v>Gestion de l'armoire</v>
      </c>
      <c r="C158" s="304" t="s">
        <v>419</v>
      </c>
      <c r="D158" s="305" t="s">
        <v>21</v>
      </c>
      <c r="E158" s="300" t="str">
        <f>Scores!G$48</f>
        <v>-</v>
      </c>
      <c r="F158" s="301" t="str">
        <f>Scores!H$48</f>
        <v>-</v>
      </c>
      <c r="G158" s="306" t="s">
        <v>261</v>
      </c>
      <c r="H158" s="307" t="s">
        <v>56</v>
      </c>
      <c r="I158" s="303">
        <f>'BD'!G170</f>
      </c>
      <c r="J158" s="287"/>
    </row>
    <row r="159" spans="1:10" s="289" customFormat="1" ht="25.5" customHeight="1">
      <c r="A159" s="304" t="s">
        <v>426</v>
      </c>
      <c r="B159" s="304" t="str">
        <f t="shared" si="4"/>
        <v>Gestion de l'armoire</v>
      </c>
      <c r="C159" s="304" t="s">
        <v>419</v>
      </c>
      <c r="D159" s="305" t="s">
        <v>21</v>
      </c>
      <c r="E159" s="300" t="str">
        <f>Scores!G$48</f>
        <v>-</v>
      </c>
      <c r="F159" s="301" t="str">
        <f>Scores!H$48</f>
        <v>-</v>
      </c>
      <c r="G159" s="306" t="s">
        <v>262</v>
      </c>
      <c r="H159" s="307" t="s">
        <v>57</v>
      </c>
      <c r="I159" s="303">
        <f>'BD'!G171</f>
      </c>
      <c r="J159" s="287"/>
    </row>
    <row r="160" spans="1:10" s="289" customFormat="1" ht="25.5" customHeight="1">
      <c r="A160" s="304" t="s">
        <v>426</v>
      </c>
      <c r="B160" s="304" t="str">
        <f t="shared" si="4"/>
        <v>Gestion de l'armoire</v>
      </c>
      <c r="C160" s="304" t="s">
        <v>419</v>
      </c>
      <c r="D160" s="305" t="s">
        <v>21</v>
      </c>
      <c r="E160" s="300" t="str">
        <f>Scores!G$48</f>
        <v>-</v>
      </c>
      <c r="F160" s="301" t="str">
        <f>Scores!H$48</f>
        <v>-</v>
      </c>
      <c r="G160" s="306" t="s">
        <v>263</v>
      </c>
      <c r="H160" s="307" t="s">
        <v>58</v>
      </c>
      <c r="I160" s="303">
        <f>'BD'!G172</f>
      </c>
      <c r="J160" s="287"/>
    </row>
    <row r="161" spans="1:10" s="289" customFormat="1" ht="25.5" customHeight="1">
      <c r="A161" s="304" t="s">
        <v>426</v>
      </c>
      <c r="B161" s="304" t="str">
        <f t="shared" si="4"/>
        <v>Gestion de l'armoire</v>
      </c>
      <c r="C161" s="304" t="s">
        <v>419</v>
      </c>
      <c r="D161" s="305" t="s">
        <v>21</v>
      </c>
      <c r="E161" s="300" t="str">
        <f>Scores!G$48</f>
        <v>-</v>
      </c>
      <c r="F161" s="301" t="str">
        <f>Scores!H$48</f>
        <v>-</v>
      </c>
      <c r="G161" s="306" t="s">
        <v>264</v>
      </c>
      <c r="H161" s="307" t="s">
        <v>59</v>
      </c>
      <c r="I161" s="303">
        <f>'BD'!G173</f>
      </c>
      <c r="J161" s="287"/>
    </row>
    <row r="162" spans="1:10" s="289" customFormat="1" ht="25.5" customHeight="1">
      <c r="A162" s="304" t="s">
        <v>426</v>
      </c>
      <c r="B162" s="304" t="str">
        <f t="shared" si="4"/>
        <v>Gestion de l'armoire</v>
      </c>
      <c r="C162" s="304" t="s">
        <v>419</v>
      </c>
      <c r="D162" s="305" t="s">
        <v>21</v>
      </c>
      <c r="E162" s="300" t="str">
        <f>Scores!G$48</f>
        <v>-</v>
      </c>
      <c r="F162" s="301" t="str">
        <f>Scores!H$48</f>
        <v>-</v>
      </c>
      <c r="G162" s="306" t="s">
        <v>265</v>
      </c>
      <c r="H162" s="307" t="s">
        <v>94</v>
      </c>
      <c r="I162" s="303">
        <f>'BD'!G174</f>
      </c>
      <c r="J162" s="287"/>
    </row>
    <row r="163" spans="1:10" s="289" customFormat="1" ht="25.5" customHeight="1">
      <c r="A163" s="304" t="s">
        <v>426</v>
      </c>
      <c r="B163" s="304" t="str">
        <f t="shared" si="4"/>
        <v>Gestion de l'armoire</v>
      </c>
      <c r="C163" s="304" t="s">
        <v>419</v>
      </c>
      <c r="D163" s="305" t="s">
        <v>21</v>
      </c>
      <c r="E163" s="300" t="str">
        <f>Scores!G$48</f>
        <v>-</v>
      </c>
      <c r="F163" s="301" t="str">
        <f>Scores!H$48</f>
        <v>-</v>
      </c>
      <c r="G163" s="306" t="s">
        <v>266</v>
      </c>
      <c r="H163" s="307" t="s">
        <v>60</v>
      </c>
      <c r="I163" s="303">
        <f>'BD'!G175</f>
      </c>
      <c r="J163" s="287"/>
    </row>
    <row r="164" spans="1:10" s="289" customFormat="1" ht="25.5" customHeight="1">
      <c r="A164" s="304" t="s">
        <v>97</v>
      </c>
      <c r="B164" s="304" t="str">
        <f>IF(VLOOKUP(A164,RéfN2,3,FALSE)="","",VLOOKUP(A164,RéfN2,3,FALSE))</f>
        <v>Chariot d'urgence</v>
      </c>
      <c r="C164" s="304" t="s">
        <v>434</v>
      </c>
      <c r="D164" s="305" t="s">
        <v>23</v>
      </c>
      <c r="E164" s="300" t="str">
        <f>Scores!G$50</f>
        <v>-</v>
      </c>
      <c r="F164" s="301" t="str">
        <f>Scores!H$50</f>
        <v>-</v>
      </c>
      <c r="G164" s="306" t="s">
        <v>267</v>
      </c>
      <c r="H164" s="307" t="s">
        <v>63</v>
      </c>
      <c r="I164" s="303">
        <f>'BD'!G176</f>
      </c>
      <c r="J164" s="287"/>
    </row>
    <row r="165" spans="1:10" s="289" customFormat="1" ht="25.5" customHeight="1">
      <c r="A165" s="304" t="s">
        <v>97</v>
      </c>
      <c r="B165" s="304" t="str">
        <f>IF(VLOOKUP(A165,RéfN2,3,FALSE)="","",VLOOKUP(A165,RéfN2,3,FALSE))</f>
        <v>Chariot d'urgence</v>
      </c>
      <c r="C165" s="304" t="s">
        <v>434</v>
      </c>
      <c r="D165" s="305" t="s">
        <v>23</v>
      </c>
      <c r="E165" s="300" t="str">
        <f>Scores!G$50</f>
        <v>-</v>
      </c>
      <c r="F165" s="301" t="str">
        <f>Scores!H$50</f>
        <v>-</v>
      </c>
      <c r="G165" s="306" t="s">
        <v>268</v>
      </c>
      <c r="H165" s="307" t="s">
        <v>61</v>
      </c>
      <c r="I165" s="303">
        <f>'BD'!G177</f>
      </c>
      <c r="J165" s="287"/>
    </row>
    <row r="166" spans="1:10" s="289" customFormat="1" ht="25.5" customHeight="1">
      <c r="A166" s="304" t="s">
        <v>97</v>
      </c>
      <c r="B166" s="304" t="str">
        <f>IF(VLOOKUP(A166,RéfN2,3,FALSE)="","",VLOOKUP(A166,RéfN2,3,FALSE))</f>
        <v>Chariot d'urgence</v>
      </c>
      <c r="C166" s="304" t="s">
        <v>434</v>
      </c>
      <c r="D166" s="305" t="s">
        <v>23</v>
      </c>
      <c r="E166" s="300" t="str">
        <f>Scores!G$50</f>
        <v>-</v>
      </c>
      <c r="F166" s="301" t="str">
        <f>Scores!H$50</f>
        <v>-</v>
      </c>
      <c r="G166" s="306" t="s">
        <v>269</v>
      </c>
      <c r="H166" s="307" t="s">
        <v>62</v>
      </c>
      <c r="I166" s="303">
        <f>'BD'!G178</f>
      </c>
      <c r="J166" s="287"/>
    </row>
  </sheetData>
  <sheetProtection/>
  <mergeCells count="3">
    <mergeCell ref="G3:H3"/>
    <mergeCell ref="C3:D3"/>
    <mergeCell ref="A3:B3"/>
  </mergeCells>
  <conditionalFormatting sqref="C4:D166">
    <cfRule type="expression" priority="1" dxfId="2" stopIfTrue="1">
      <formula>$F4=3</formula>
    </cfRule>
    <cfRule type="expression" priority="2" dxfId="1" stopIfTrue="1">
      <formula>$F4=2</formula>
    </cfRule>
    <cfRule type="expression" priority="3" dxfId="0" stopIfTrue="1">
      <formula>$F4=1</formula>
    </cfRule>
  </conditionalFormatting>
  <conditionalFormatting sqref="G4:G166">
    <cfRule type="expression" priority="4" dxfId="2" stopIfTrue="1">
      <formula>$I4=1</formula>
    </cfRule>
    <cfRule type="expression" priority="5" dxfId="1" stopIfTrue="1">
      <formula>$I4=0.5</formula>
    </cfRule>
    <cfRule type="expression" priority="6" dxfId="0" stopIfTrue="1">
      <formula>$I4=0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1">
    <tabColor theme="3" tint="0.7999799847602844"/>
    <pageSetUpPr fitToPage="1"/>
  </sheetPr>
  <dimension ref="A1:AT20"/>
  <sheetViews>
    <sheetView showGridLines="0" showRowColHeaders="0" zoomScale="80" zoomScaleNormal="80" zoomScalePageLayoutView="0" workbookViewId="0" topLeftCell="A1">
      <pane ySplit="2" topLeftCell="A3" activePane="bottomLeft" state="frozen"/>
      <selection pane="topLeft" activeCell="AK26" sqref="AK26"/>
      <selection pane="bottomLeft" activeCell="Q24" sqref="Q24"/>
    </sheetView>
  </sheetViews>
  <sheetFormatPr defaultColWidth="3.83203125" defaultRowHeight="11.25"/>
  <cols>
    <col min="1" max="1" width="3.83203125" style="134" customWidth="1"/>
    <col min="2" max="2" width="3.83203125" style="135" customWidth="1"/>
    <col min="3" max="4" width="5.83203125" style="135" customWidth="1"/>
    <col min="5" max="29" width="5.83203125" style="134" customWidth="1"/>
    <col min="30" max="30" width="5.66015625" style="134" customWidth="1"/>
    <col min="31" max="16384" width="3.83203125" style="134" customWidth="1"/>
  </cols>
  <sheetData>
    <row r="1" spans="1:21" ht="74.25" customHeight="1">
      <c r="A1" s="133"/>
      <c r="B1" s="133"/>
      <c r="C1" s="133"/>
      <c r="D1" s="133"/>
      <c r="E1" s="133"/>
      <c r="F1" s="133"/>
      <c r="G1" s="133"/>
      <c r="H1" s="133"/>
      <c r="I1" s="133"/>
      <c r="J1" s="133"/>
      <c r="K1" s="133"/>
      <c r="L1" s="133"/>
      <c r="M1" s="133"/>
      <c r="N1" s="133"/>
      <c r="O1" s="133"/>
      <c r="P1" s="133"/>
      <c r="Q1" s="133"/>
      <c r="R1" s="133"/>
      <c r="S1" s="133"/>
      <c r="T1" s="133"/>
      <c r="U1" s="133"/>
    </row>
    <row r="2" spans="2:41" s="1" customFormat="1" ht="40.5" customHeight="1">
      <c r="B2" s="342" t="s">
        <v>298</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row>
    <row r="3" spans="3:29" ht="33" customHeight="1">
      <c r="C3" s="343" t="s">
        <v>473</v>
      </c>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row>
    <row r="4" spans="2:30" ht="12.75">
      <c r="B4" s="136"/>
      <c r="C4" s="187"/>
      <c r="D4" s="137"/>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2:30" s="142" customFormat="1" ht="30" customHeight="1">
      <c r="B5" s="140"/>
      <c r="C5" s="139"/>
      <c r="D5" s="181" t="s">
        <v>357</v>
      </c>
      <c r="E5" s="141"/>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1:41" s="142" customFormat="1" ht="45.75" customHeight="1">
      <c r="A6" s="141"/>
      <c r="B6" s="338" t="s">
        <v>475</v>
      </c>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row>
    <row r="7" spans="1:41" s="142" customFormat="1" ht="18" customHeight="1">
      <c r="A7" s="141"/>
      <c r="B7" s="345" t="s">
        <v>474</v>
      </c>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row>
    <row r="8" spans="1:41" s="145" customFormat="1" ht="12.75" customHeight="1">
      <c r="A8" s="144"/>
      <c r="B8" s="182"/>
      <c r="C8" s="183" t="s">
        <v>334</v>
      </c>
      <c r="D8" s="340" t="s">
        <v>586</v>
      </c>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142"/>
      <c r="AF8" s="142"/>
      <c r="AG8" s="142"/>
      <c r="AH8" s="142"/>
      <c r="AI8" s="142"/>
      <c r="AJ8" s="142"/>
      <c r="AK8" s="142"/>
      <c r="AL8" s="142"/>
      <c r="AM8" s="142"/>
      <c r="AN8" s="142"/>
      <c r="AO8" s="142"/>
    </row>
    <row r="9" spans="1:41" s="145" customFormat="1" ht="12.75" customHeight="1">
      <c r="A9" s="144"/>
      <c r="B9" s="182"/>
      <c r="C9" s="183" t="s">
        <v>334</v>
      </c>
      <c r="D9" s="340" t="s">
        <v>443</v>
      </c>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142"/>
      <c r="AF9" s="142"/>
      <c r="AG9" s="142"/>
      <c r="AH9" s="142"/>
      <c r="AI9" s="142"/>
      <c r="AJ9" s="142"/>
      <c r="AK9" s="142"/>
      <c r="AL9" s="142"/>
      <c r="AM9" s="142"/>
      <c r="AN9" s="142"/>
      <c r="AO9" s="142"/>
    </row>
    <row r="10" spans="1:41" s="145" customFormat="1" ht="12.75" customHeight="1">
      <c r="A10" s="144"/>
      <c r="B10" s="182"/>
      <c r="C10" s="183" t="s">
        <v>334</v>
      </c>
      <c r="D10" s="344" t="s">
        <v>444</v>
      </c>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142"/>
      <c r="AF10" s="142"/>
      <c r="AG10" s="142"/>
      <c r="AH10" s="142"/>
      <c r="AI10" s="142"/>
      <c r="AJ10" s="142"/>
      <c r="AK10" s="142"/>
      <c r="AL10" s="142"/>
      <c r="AM10" s="142"/>
      <c r="AN10" s="142"/>
      <c r="AO10" s="142"/>
    </row>
    <row r="11" spans="1:46" s="142" customFormat="1" ht="349.5" customHeight="1">
      <c r="A11" s="141"/>
      <c r="B11" s="341" t="s">
        <v>587</v>
      </c>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row>
    <row r="12" spans="2:30" s="142" customFormat="1" ht="30" customHeight="1">
      <c r="B12" s="140"/>
      <c r="C12" s="139"/>
      <c r="D12" s="181" t="s">
        <v>358</v>
      </c>
      <c r="E12" s="141"/>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row>
    <row r="13" spans="1:41" s="142" customFormat="1" ht="174" customHeight="1">
      <c r="A13" s="141"/>
      <c r="B13" s="338" t="s">
        <v>584</v>
      </c>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row>
    <row r="14" spans="2:30" ht="30" customHeight="1">
      <c r="B14" s="140"/>
      <c r="C14" s="139"/>
      <c r="D14" s="181" t="s">
        <v>359</v>
      </c>
      <c r="E14" s="138"/>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row>
    <row r="15" spans="1:41" ht="29.25" customHeight="1">
      <c r="A15" s="138"/>
      <c r="B15" s="338" t="s">
        <v>445</v>
      </c>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row>
    <row r="16" spans="1:30" s="150" customFormat="1" ht="12.75">
      <c r="A16" s="146"/>
      <c r="B16" s="147"/>
      <c r="C16" s="137"/>
      <c r="D16" s="137"/>
      <c r="E16" s="146"/>
      <c r="F16" s="146"/>
      <c r="G16" s="146"/>
      <c r="H16" s="146"/>
      <c r="I16" s="225"/>
      <c r="J16" s="146"/>
      <c r="K16" s="146"/>
      <c r="L16" s="146"/>
      <c r="M16" s="148"/>
      <c r="N16" s="148"/>
      <c r="O16" s="148"/>
      <c r="P16" s="148"/>
      <c r="Q16" s="148"/>
      <c r="R16" s="146"/>
      <c r="S16" s="148"/>
      <c r="T16" s="148"/>
      <c r="U16" s="148"/>
      <c r="V16" s="226"/>
      <c r="W16" s="146"/>
      <c r="X16" s="148"/>
      <c r="Y16" s="148"/>
      <c r="Z16" s="148"/>
      <c r="AA16" s="148"/>
      <c r="AB16" s="148"/>
      <c r="AC16" s="148"/>
      <c r="AD16" s="149"/>
    </row>
    <row r="17" spans="2:30" ht="12.75" customHeight="1">
      <c r="B17" s="140"/>
      <c r="C17" s="139"/>
      <c r="D17" s="225" t="s">
        <v>446</v>
      </c>
      <c r="E17" s="141"/>
      <c r="F17" s="141"/>
      <c r="G17" s="141"/>
      <c r="H17" s="141"/>
      <c r="I17" s="227"/>
      <c r="J17" s="228"/>
      <c r="K17" s="228"/>
      <c r="L17" s="229"/>
      <c r="M17" s="228"/>
      <c r="P17" s="226" t="s">
        <v>447</v>
      </c>
      <c r="S17" s="141"/>
      <c r="T17" s="141"/>
      <c r="U17" s="141"/>
      <c r="V17" s="230"/>
      <c r="W17" s="141"/>
      <c r="X17" s="141"/>
      <c r="Y17" s="141"/>
      <c r="Z17" s="141"/>
      <c r="AA17" s="141"/>
      <c r="AB17" s="141"/>
      <c r="AC17" s="141"/>
      <c r="AD17" s="141"/>
    </row>
    <row r="18" spans="2:30" ht="12.75">
      <c r="B18" s="143"/>
      <c r="C18" s="143"/>
      <c r="D18" s="225" t="s">
        <v>583</v>
      </c>
      <c r="E18" s="141"/>
      <c r="F18" s="141"/>
      <c r="G18" s="141"/>
      <c r="H18" s="141"/>
      <c r="I18" s="227"/>
      <c r="J18" s="228"/>
      <c r="K18" s="228"/>
      <c r="L18" s="229"/>
      <c r="M18" s="228"/>
      <c r="O18" s="141"/>
      <c r="P18" s="226" t="s">
        <v>582</v>
      </c>
      <c r="Q18" s="141"/>
      <c r="R18" s="142"/>
      <c r="S18" s="142"/>
      <c r="T18" s="142"/>
      <c r="U18" s="142"/>
      <c r="V18" s="142"/>
      <c r="W18" s="142"/>
      <c r="X18" s="142"/>
      <c r="Y18" s="142"/>
      <c r="Z18" s="142"/>
      <c r="AA18" s="142"/>
      <c r="AB18" s="142"/>
      <c r="AC18" s="142"/>
      <c r="AD18" s="142"/>
    </row>
    <row r="19" spans="2:30" ht="12.75">
      <c r="B19" s="134"/>
      <c r="C19" s="143"/>
      <c r="D19" s="225" t="s">
        <v>589</v>
      </c>
      <c r="E19" s="142"/>
      <c r="F19" s="142"/>
      <c r="G19" s="142"/>
      <c r="H19" s="142"/>
      <c r="I19" s="142"/>
      <c r="J19" s="142"/>
      <c r="K19" s="142"/>
      <c r="L19" s="142"/>
      <c r="M19" s="142"/>
      <c r="N19" s="142"/>
      <c r="O19" s="142"/>
      <c r="P19" s="226" t="s">
        <v>588</v>
      </c>
      <c r="Q19" s="142"/>
      <c r="R19" s="142"/>
      <c r="S19" s="142"/>
      <c r="T19" s="142"/>
      <c r="U19" s="142"/>
      <c r="V19" s="142"/>
      <c r="W19" s="142"/>
      <c r="X19" s="142"/>
      <c r="Y19" s="142"/>
      <c r="Z19" s="142"/>
      <c r="AA19" s="142"/>
      <c r="AB19" s="142"/>
      <c r="AC19" s="142"/>
      <c r="AD19" s="142"/>
    </row>
    <row r="20" spans="2:30" ht="12.75">
      <c r="B20" s="134"/>
      <c r="C20" s="143"/>
      <c r="D20" s="143"/>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row>
  </sheetData>
  <sheetProtection password="E9B9" sheet="1"/>
  <mergeCells count="10">
    <mergeCell ref="B13:AO13"/>
    <mergeCell ref="B15:AO15"/>
    <mergeCell ref="D9:AD9"/>
    <mergeCell ref="B11:AT11"/>
    <mergeCell ref="B2:AO2"/>
    <mergeCell ref="C3:AC3"/>
    <mergeCell ref="D10:AD10"/>
    <mergeCell ref="B6:AO6"/>
    <mergeCell ref="B7:AO7"/>
    <mergeCell ref="D8:AD8"/>
  </mergeCells>
  <hyperlinks>
    <hyperlink ref="P18" r:id="rId1" display="helene.eychenie@anap.fr"/>
    <hyperlink ref="P19" r:id="rId2" display="alexandra.lam@anap.fr"/>
  </hyperlinks>
  <printOptions/>
  <pageMargins left="0.2362204724409449" right="0.2362204724409449" top="0.31" bottom="0.28" header="0.16" footer="0.12"/>
  <pageSetup fitToHeight="1" fitToWidth="1" horizontalDpi="600" verticalDpi="600" orientation="landscape" paperSize="9" r:id="rId4"/>
  <headerFooter alignWithMargins="0">
    <oddHeader>&amp;LANAP&amp;RInter Diag Médicaments V2</oddHeader>
    <oddFooter>&amp;R&amp;P / &amp;N</oddFooter>
  </headerFooter>
  <rowBreaks count="1" manualBreakCount="1">
    <brk id="15" max="42" man="1"/>
  </rowBreaks>
  <drawing r:id="rId3"/>
</worksheet>
</file>

<file path=xl/worksheets/sheet3.xml><?xml version="1.0" encoding="utf-8"?>
<worksheet xmlns="http://schemas.openxmlformats.org/spreadsheetml/2006/main" xmlns:r="http://schemas.openxmlformats.org/officeDocument/2006/relationships">
  <sheetPr codeName="Feuil2">
    <tabColor theme="4" tint="0.39998000860214233"/>
    <pageSetUpPr fitToPage="1"/>
  </sheetPr>
  <dimension ref="B1:AZ46"/>
  <sheetViews>
    <sheetView showGridLines="0" showRowColHeaders="0" zoomScale="80" zoomScaleNormal="80" zoomScaleSheetLayoutView="80" zoomScalePageLayoutView="0" workbookViewId="0" topLeftCell="A1">
      <pane ySplit="2" topLeftCell="A3" activePane="bottomLeft" state="frozen"/>
      <selection pane="topLeft" activeCell="AK26" sqref="AK26"/>
      <selection pane="bottomLeft" activeCell="J14" sqref="J14:AF14"/>
    </sheetView>
  </sheetViews>
  <sheetFormatPr defaultColWidth="3.83203125" defaultRowHeight="11.25"/>
  <cols>
    <col min="1" max="3" width="3.83203125" style="54" customWidth="1"/>
    <col min="4" max="8" width="4.5" style="54" customWidth="1"/>
    <col min="9" max="9" width="8.83203125" style="54" customWidth="1"/>
    <col min="10" max="10" width="7.66015625" style="54" customWidth="1"/>
    <col min="11" max="11" width="4.5" style="54" customWidth="1"/>
    <col min="12" max="16384" width="3.83203125" style="54" customWidth="1"/>
  </cols>
  <sheetData>
    <row r="1" spans="10:31" ht="75" customHeight="1">
      <c r="J1" s="311"/>
      <c r="K1" s="111"/>
      <c r="L1" s="111"/>
      <c r="M1" s="111"/>
      <c r="N1" s="111"/>
      <c r="O1" s="111"/>
      <c r="P1" s="111"/>
      <c r="Q1" s="111"/>
      <c r="R1" s="111"/>
      <c r="S1" s="111"/>
      <c r="T1" s="111"/>
      <c r="U1" s="111"/>
      <c r="V1" s="111"/>
      <c r="W1" s="111"/>
      <c r="X1" s="111"/>
      <c r="Y1" s="111"/>
      <c r="Z1" s="111"/>
      <c r="AA1" s="111"/>
      <c r="AB1" s="111"/>
      <c r="AC1" s="111"/>
      <c r="AD1" s="111"/>
      <c r="AE1" s="111"/>
    </row>
    <row r="2" spans="2:42" s="1" customFormat="1" ht="40.5" customHeight="1">
      <c r="B2" s="342" t="s">
        <v>299</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row>
    <row r="3" spans="10:31" ht="30">
      <c r="J3" s="111"/>
      <c r="K3" s="111"/>
      <c r="L3" s="111"/>
      <c r="M3" s="111"/>
      <c r="N3" s="111"/>
      <c r="O3" s="111"/>
      <c r="P3" s="111"/>
      <c r="Q3" s="111"/>
      <c r="R3" s="111"/>
      <c r="S3" s="111"/>
      <c r="T3" s="111"/>
      <c r="U3" s="111"/>
      <c r="V3" s="111"/>
      <c r="W3" s="111"/>
      <c r="X3" s="111"/>
      <c r="Y3" s="111"/>
      <c r="Z3" s="111"/>
      <c r="AA3" s="111"/>
      <c r="AB3" s="111"/>
      <c r="AC3" s="111"/>
      <c r="AD3" s="111"/>
      <c r="AE3" s="111"/>
    </row>
    <row r="5" spans="4:31" ht="23.25">
      <c r="D5" s="363" t="s">
        <v>363</v>
      </c>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row>
    <row r="6" spans="4:5" ht="14.25">
      <c r="D6" s="163" t="s">
        <v>364</v>
      </c>
      <c r="E6" s="55"/>
    </row>
    <row r="7" ht="12.75">
      <c r="B7" s="56"/>
    </row>
    <row r="8" ht="12.75">
      <c r="B8" s="56"/>
    </row>
    <row r="9" ht="12" customHeight="1">
      <c r="B9" s="56"/>
    </row>
    <row r="10" spans="4:31" ht="30" customHeight="1">
      <c r="D10" s="164"/>
      <c r="E10" s="165" t="s">
        <v>476</v>
      </c>
      <c r="F10" s="165"/>
      <c r="G10" s="165"/>
      <c r="H10" s="165"/>
      <c r="I10" s="165"/>
      <c r="J10" s="165"/>
      <c r="K10" s="165"/>
      <c r="L10" s="165"/>
      <c r="M10" s="165"/>
      <c r="N10" s="165"/>
      <c r="O10" s="165"/>
      <c r="P10" s="165"/>
      <c r="Q10" s="165"/>
      <c r="R10" s="165"/>
      <c r="S10" s="165"/>
      <c r="T10" s="165"/>
      <c r="U10" s="165"/>
      <c r="V10" s="165"/>
      <c r="W10" s="57"/>
      <c r="X10" s="57"/>
      <c r="Y10" s="57"/>
      <c r="Z10" s="57"/>
      <c r="AA10" s="57"/>
      <c r="AB10" s="57"/>
      <c r="AC10" s="57"/>
      <c r="AD10" s="57"/>
      <c r="AE10" s="57"/>
    </row>
    <row r="11" ht="12.75">
      <c r="B11" s="56"/>
    </row>
    <row r="12" spans="2:31" ht="45.75" customHeight="1">
      <c r="B12" s="56"/>
      <c r="D12" s="364" t="s">
        <v>477</v>
      </c>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row>
    <row r="13" spans="2:31" ht="14.25">
      <c r="B13" s="56"/>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row>
    <row r="14" spans="2:32" ht="15" customHeight="1">
      <c r="B14" s="56"/>
      <c r="D14" s="359" t="s">
        <v>360</v>
      </c>
      <c r="E14" s="359"/>
      <c r="F14" s="359"/>
      <c r="G14" s="359"/>
      <c r="H14" s="359"/>
      <c r="I14" s="359"/>
      <c r="J14" s="365"/>
      <c r="K14" s="366"/>
      <c r="L14" s="366"/>
      <c r="M14" s="366"/>
      <c r="N14" s="366"/>
      <c r="O14" s="366"/>
      <c r="P14" s="366"/>
      <c r="Q14" s="366"/>
      <c r="R14" s="366"/>
      <c r="S14" s="366"/>
      <c r="T14" s="366"/>
      <c r="U14" s="366"/>
      <c r="V14" s="366"/>
      <c r="W14" s="366"/>
      <c r="X14" s="366"/>
      <c r="Y14" s="366"/>
      <c r="Z14" s="366"/>
      <c r="AA14" s="366"/>
      <c r="AB14" s="366"/>
      <c r="AC14" s="366"/>
      <c r="AD14" s="366"/>
      <c r="AE14" s="366"/>
      <c r="AF14" s="367"/>
    </row>
    <row r="15" spans="2:31" ht="15" customHeight="1">
      <c r="B15" s="56"/>
      <c r="D15" s="164"/>
      <c r="E15" s="164"/>
      <c r="F15" s="164"/>
      <c r="G15" s="164"/>
      <c r="H15" s="164"/>
      <c r="I15" s="164"/>
      <c r="J15" s="166" t="s">
        <v>361</v>
      </c>
      <c r="K15" s="164"/>
      <c r="L15" s="164"/>
      <c r="M15" s="164"/>
      <c r="N15" s="164"/>
      <c r="O15" s="164"/>
      <c r="P15" s="164"/>
      <c r="Q15" s="164"/>
      <c r="R15" s="164"/>
      <c r="S15" s="164"/>
      <c r="T15" s="164"/>
      <c r="U15" s="164"/>
      <c r="V15" s="164"/>
      <c r="W15" s="164"/>
      <c r="X15" s="164"/>
      <c r="Y15" s="164"/>
      <c r="Z15" s="164"/>
      <c r="AA15" s="164"/>
      <c r="AB15" s="164"/>
      <c r="AC15" s="164"/>
      <c r="AD15" s="164"/>
      <c r="AE15" s="167"/>
    </row>
    <row r="16" spans="2:32" ht="15">
      <c r="B16" s="233"/>
      <c r="C16" s="234"/>
      <c r="D16" s="359" t="s">
        <v>478</v>
      </c>
      <c r="E16" s="359"/>
      <c r="F16" s="359"/>
      <c r="G16" s="359"/>
      <c r="H16" s="359"/>
      <c r="I16" s="359"/>
      <c r="J16" s="359"/>
      <c r="K16" s="359"/>
      <c r="L16" s="359"/>
      <c r="M16" s="359"/>
      <c r="N16" s="235"/>
      <c r="O16" s="368"/>
      <c r="P16" s="369"/>
      <c r="Q16" s="369"/>
      <c r="R16" s="369"/>
      <c r="S16" s="369"/>
      <c r="T16" s="369"/>
      <c r="U16" s="369"/>
      <c r="V16" s="369"/>
      <c r="W16" s="369"/>
      <c r="X16" s="369"/>
      <c r="Y16" s="369"/>
      <c r="Z16" s="369"/>
      <c r="AA16" s="369"/>
      <c r="AB16" s="369"/>
      <c r="AC16" s="369"/>
      <c r="AD16" s="369"/>
      <c r="AE16" s="369"/>
      <c r="AF16" s="370"/>
    </row>
    <row r="17" spans="2:31" ht="15" customHeight="1">
      <c r="B17" s="56"/>
      <c r="D17" s="164"/>
      <c r="E17" s="164"/>
      <c r="F17" s="164"/>
      <c r="G17" s="164"/>
      <c r="H17" s="164"/>
      <c r="I17" s="164"/>
      <c r="J17" s="164"/>
      <c r="K17" s="164"/>
      <c r="L17" s="164"/>
      <c r="M17" s="164"/>
      <c r="N17" s="164"/>
      <c r="O17" s="166" t="s">
        <v>362</v>
      </c>
      <c r="P17" s="164"/>
      <c r="Q17" s="164"/>
      <c r="R17" s="164"/>
      <c r="S17" s="164"/>
      <c r="T17" s="164"/>
      <c r="U17" s="164"/>
      <c r="V17" s="164"/>
      <c r="W17" s="164"/>
      <c r="X17" s="164"/>
      <c r="Y17" s="164"/>
      <c r="Z17" s="164"/>
      <c r="AA17" s="164"/>
      <c r="AB17" s="164"/>
      <c r="AC17" s="164"/>
      <c r="AD17" s="164"/>
      <c r="AE17" s="164"/>
    </row>
    <row r="18" spans="2:32" ht="15" customHeight="1">
      <c r="B18" s="56"/>
      <c r="D18" s="164" t="s">
        <v>479</v>
      </c>
      <c r="E18" s="164"/>
      <c r="F18" s="164"/>
      <c r="G18" s="164"/>
      <c r="H18" s="164"/>
      <c r="I18" s="164"/>
      <c r="J18" s="365"/>
      <c r="K18" s="366"/>
      <c r="L18" s="366"/>
      <c r="M18" s="366"/>
      <c r="N18" s="366"/>
      <c r="O18" s="366"/>
      <c r="P18" s="366"/>
      <c r="Q18" s="366"/>
      <c r="R18" s="366"/>
      <c r="S18" s="366"/>
      <c r="T18" s="366"/>
      <c r="U18" s="366"/>
      <c r="V18" s="366"/>
      <c r="W18" s="366"/>
      <c r="X18" s="366"/>
      <c r="Y18" s="366"/>
      <c r="Z18" s="366"/>
      <c r="AA18" s="366"/>
      <c r="AB18" s="366"/>
      <c r="AC18" s="366"/>
      <c r="AD18" s="366"/>
      <c r="AE18" s="366"/>
      <c r="AF18" s="367"/>
    </row>
    <row r="19" spans="2:31" ht="15" customHeight="1">
      <c r="B19" s="56"/>
      <c r="D19" s="164"/>
      <c r="E19" s="164"/>
      <c r="F19" s="164"/>
      <c r="G19" s="164"/>
      <c r="H19" s="164"/>
      <c r="I19" s="164"/>
      <c r="J19" s="166" t="s">
        <v>361</v>
      </c>
      <c r="K19" s="164"/>
      <c r="L19" s="164"/>
      <c r="M19" s="164"/>
      <c r="N19" s="164"/>
      <c r="O19" s="166"/>
      <c r="P19" s="164"/>
      <c r="Q19" s="164"/>
      <c r="R19" s="164"/>
      <c r="S19" s="164"/>
      <c r="T19" s="164"/>
      <c r="U19" s="164"/>
      <c r="V19" s="164"/>
      <c r="W19" s="164"/>
      <c r="X19" s="164"/>
      <c r="Y19" s="164"/>
      <c r="Z19" s="164"/>
      <c r="AA19" s="164"/>
      <c r="AB19" s="164"/>
      <c r="AC19" s="164"/>
      <c r="AD19" s="164"/>
      <c r="AE19" s="164"/>
    </row>
    <row r="20" spans="2:50" ht="15" customHeight="1">
      <c r="B20" s="56"/>
      <c r="D20" s="359" t="s">
        <v>480</v>
      </c>
      <c r="E20" s="359"/>
      <c r="F20" s="359"/>
      <c r="G20" s="359"/>
      <c r="H20" s="359"/>
      <c r="I20" s="359"/>
      <c r="J20" s="359"/>
      <c r="K20" s="359"/>
      <c r="L20" s="359"/>
      <c r="M20" s="359"/>
      <c r="O20" s="368"/>
      <c r="P20" s="369"/>
      <c r="Q20" s="369"/>
      <c r="R20" s="369"/>
      <c r="S20" s="369"/>
      <c r="T20" s="369"/>
      <c r="U20" s="369"/>
      <c r="V20" s="369"/>
      <c r="W20" s="369"/>
      <c r="X20" s="369"/>
      <c r="Y20" s="369"/>
      <c r="Z20" s="369"/>
      <c r="AA20" s="369"/>
      <c r="AB20" s="369"/>
      <c r="AC20" s="369"/>
      <c r="AD20" s="369"/>
      <c r="AE20" s="369"/>
      <c r="AF20" s="370"/>
      <c r="AI20" s="232"/>
      <c r="AJ20" s="232"/>
      <c r="AK20" s="232"/>
      <c r="AL20" s="232"/>
      <c r="AM20" s="232"/>
      <c r="AN20" s="232"/>
      <c r="AO20" s="232"/>
      <c r="AP20" s="232"/>
      <c r="AQ20" s="232"/>
      <c r="AR20" s="232"/>
      <c r="AS20" s="232"/>
      <c r="AT20" s="232"/>
      <c r="AU20" s="232"/>
      <c r="AV20" s="232"/>
      <c r="AW20" s="232"/>
      <c r="AX20" s="232"/>
    </row>
    <row r="21" spans="2:31" ht="15" customHeight="1">
      <c r="B21" s="56"/>
      <c r="D21" s="164"/>
      <c r="E21" s="164"/>
      <c r="F21" s="164"/>
      <c r="G21" s="164"/>
      <c r="H21" s="164"/>
      <c r="I21" s="164"/>
      <c r="J21" s="166"/>
      <c r="K21" s="164"/>
      <c r="L21" s="164"/>
      <c r="M21" s="164"/>
      <c r="N21" s="164"/>
      <c r="O21" s="166" t="s">
        <v>362</v>
      </c>
      <c r="P21" s="164"/>
      <c r="Q21" s="164"/>
      <c r="R21" s="164"/>
      <c r="S21" s="164"/>
      <c r="T21" s="164"/>
      <c r="U21" s="164"/>
      <c r="V21" s="164"/>
      <c r="W21" s="164"/>
      <c r="X21" s="164"/>
      <c r="Y21" s="164"/>
      <c r="Z21" s="164"/>
      <c r="AA21" s="164"/>
      <c r="AB21" s="164"/>
      <c r="AC21" s="164"/>
      <c r="AD21" s="164"/>
      <c r="AE21" s="164"/>
    </row>
    <row r="22" ht="15" customHeight="1">
      <c r="B22" s="56"/>
    </row>
    <row r="23" ht="12.75">
      <c r="B23" s="56"/>
    </row>
    <row r="24" spans="4:10" ht="30" customHeight="1">
      <c r="D24" s="164"/>
      <c r="E24" s="165" t="s">
        <v>449</v>
      </c>
      <c r="F24" s="164"/>
      <c r="G24" s="164"/>
      <c r="H24" s="164"/>
      <c r="I24" s="164"/>
      <c r="J24" s="164"/>
    </row>
    <row r="25" ht="12.75">
      <c r="B25" s="56"/>
    </row>
    <row r="26" spans="2:42" ht="45" customHeight="1">
      <c r="B26" s="56"/>
      <c r="D26" s="349" t="s">
        <v>481</v>
      </c>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row>
    <row r="27" s="59" customFormat="1" ht="12.75">
      <c r="B27" s="58"/>
    </row>
    <row r="28" spans="2:31" s="59" customFormat="1" ht="19.5" customHeight="1">
      <c r="B28" s="58"/>
      <c r="D28" s="359" t="s">
        <v>365</v>
      </c>
      <c r="E28" s="359"/>
      <c r="F28" s="359"/>
      <c r="G28" s="359"/>
      <c r="H28" s="359"/>
      <c r="I28" s="359"/>
      <c r="J28" s="360"/>
      <c r="K28" s="361"/>
      <c r="L28" s="361"/>
      <c r="M28" s="361"/>
      <c r="N28" s="361"/>
      <c r="O28" s="361"/>
      <c r="P28" s="362"/>
      <c r="Q28" s="168"/>
      <c r="R28" s="168"/>
      <c r="S28" s="168"/>
      <c r="T28" s="168"/>
      <c r="U28" s="168"/>
      <c r="V28" s="168"/>
      <c r="W28" s="168"/>
      <c r="X28" s="168"/>
      <c r="Y28" s="168"/>
      <c r="Z28" s="168"/>
      <c r="AA28" s="168"/>
      <c r="AB28" s="168"/>
      <c r="AC28" s="168"/>
      <c r="AD28" s="168"/>
      <c r="AE28" s="168"/>
    </row>
    <row r="29" spans="2:31" s="59" customFormat="1" ht="14.25">
      <c r="B29" s="5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row>
    <row r="30" spans="2:52" s="59" customFormat="1" ht="14.25" customHeight="1">
      <c r="B30" s="58"/>
      <c r="D30" s="168" t="s">
        <v>366</v>
      </c>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D30" s="168"/>
      <c r="AE30" s="168"/>
      <c r="AI30" s="169" t="s">
        <v>369</v>
      </c>
      <c r="AL30" s="192"/>
      <c r="AM30" s="192"/>
      <c r="AN30" s="192"/>
      <c r="AO30" s="192"/>
      <c r="AP30" s="192"/>
      <c r="AQ30" s="192"/>
      <c r="AR30" s="192"/>
      <c r="AS30" s="192"/>
      <c r="AT30" s="192"/>
      <c r="AU30" s="192"/>
      <c r="AV30" s="192"/>
      <c r="AW30" s="192"/>
      <c r="AX30" s="192"/>
      <c r="AY30" s="192"/>
      <c r="AZ30" s="192"/>
    </row>
    <row r="31" spans="2:52" s="59" customFormat="1" ht="14.25">
      <c r="B31" s="5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K31" s="192"/>
      <c r="AL31" s="192"/>
      <c r="AM31" s="192"/>
      <c r="AN31" s="192"/>
      <c r="AO31" s="192"/>
      <c r="AP31" s="192"/>
      <c r="AQ31" s="192"/>
      <c r="AR31" s="192"/>
      <c r="AS31" s="192"/>
      <c r="AT31" s="192"/>
      <c r="AU31" s="192"/>
      <c r="AV31" s="192"/>
      <c r="AW31" s="192"/>
      <c r="AX31" s="192"/>
      <c r="AY31" s="192"/>
      <c r="AZ31" s="192"/>
    </row>
    <row r="32" spans="2:52" s="59" customFormat="1" ht="19.5" customHeight="1">
      <c r="B32" s="58"/>
      <c r="D32" s="168"/>
      <c r="E32" s="168"/>
      <c r="F32" s="168"/>
      <c r="G32" s="170"/>
      <c r="H32" s="168" t="s">
        <v>482</v>
      </c>
      <c r="I32" s="168"/>
      <c r="J32" s="168"/>
      <c r="K32" s="168"/>
      <c r="L32" s="168"/>
      <c r="M32" s="168"/>
      <c r="N32" s="168"/>
      <c r="O32" s="170"/>
      <c r="P32" s="171" t="s">
        <v>483</v>
      </c>
      <c r="Q32" s="172"/>
      <c r="R32" s="172"/>
      <c r="S32" s="172"/>
      <c r="T32" s="172"/>
      <c r="U32" s="172"/>
      <c r="V32" s="172"/>
      <c r="W32" s="175"/>
      <c r="X32" s="175"/>
      <c r="AA32" s="170"/>
      <c r="AB32" s="171" t="s">
        <v>484</v>
      </c>
      <c r="AC32" s="172"/>
      <c r="AD32" s="172"/>
      <c r="AE32" s="172"/>
      <c r="AF32" s="172"/>
      <c r="AG32" s="172"/>
      <c r="AH32" s="172"/>
      <c r="AJ32" s="170"/>
      <c r="AK32" s="347" t="s">
        <v>485</v>
      </c>
      <c r="AL32" s="348"/>
      <c r="AM32" s="348"/>
      <c r="AN32" s="348"/>
      <c r="AO32" s="348"/>
      <c r="AP32" s="348"/>
      <c r="AQ32" s="348"/>
      <c r="AR32" s="348"/>
      <c r="AS32" s="192"/>
      <c r="AT32" s="192"/>
      <c r="AU32" s="192"/>
      <c r="AV32" s="192"/>
      <c r="AW32" s="192"/>
      <c r="AX32" s="192"/>
      <c r="AY32" s="192"/>
      <c r="AZ32" s="192"/>
    </row>
    <row r="33" spans="2:52" s="59" customFormat="1" ht="15" customHeight="1">
      <c r="B33" s="58"/>
      <c r="D33" s="168"/>
      <c r="E33" s="168"/>
      <c r="F33" s="168"/>
      <c r="G33" s="168"/>
      <c r="H33" s="168"/>
      <c r="I33" s="168"/>
      <c r="J33" s="168"/>
      <c r="K33" s="168"/>
      <c r="L33" s="168"/>
      <c r="M33" s="168"/>
      <c r="N33" s="168"/>
      <c r="O33" s="168"/>
      <c r="P33" s="168"/>
      <c r="Q33" s="168"/>
      <c r="R33" s="168"/>
      <c r="S33" s="168"/>
      <c r="T33" s="168"/>
      <c r="U33" s="168"/>
      <c r="V33" s="168"/>
      <c r="AA33" s="168"/>
      <c r="AB33" s="168"/>
      <c r="AC33" s="168"/>
      <c r="AD33" s="168"/>
      <c r="AE33" s="168"/>
      <c r="AF33" s="168"/>
      <c r="AG33" s="168"/>
      <c r="AH33" s="168"/>
      <c r="AK33" s="192"/>
      <c r="AL33" s="192"/>
      <c r="AM33" s="192"/>
      <c r="AN33" s="192"/>
      <c r="AO33" s="192"/>
      <c r="AP33" s="192"/>
      <c r="AQ33" s="192"/>
      <c r="AR33" s="192"/>
      <c r="AS33" s="192"/>
      <c r="AT33" s="192"/>
      <c r="AU33" s="192"/>
      <c r="AV33" s="192"/>
      <c r="AW33" s="192"/>
      <c r="AX33" s="192"/>
      <c r="AY33" s="192"/>
      <c r="AZ33" s="192"/>
    </row>
    <row r="34" spans="2:38" s="59" customFormat="1" ht="19.5" customHeight="1">
      <c r="B34" s="58"/>
      <c r="D34" s="168"/>
      <c r="E34" s="168"/>
      <c r="F34" s="168"/>
      <c r="G34" s="170"/>
      <c r="H34" s="171" t="s">
        <v>37</v>
      </c>
      <c r="I34" s="168"/>
      <c r="J34" s="168"/>
      <c r="K34" s="168"/>
      <c r="L34" s="168"/>
      <c r="M34" s="168"/>
      <c r="N34" s="168"/>
      <c r="O34" s="170"/>
      <c r="P34" s="171" t="s">
        <v>436</v>
      </c>
      <c r="Q34" s="168"/>
      <c r="R34" s="168"/>
      <c r="S34" s="168"/>
      <c r="T34" s="168"/>
      <c r="U34" s="168"/>
      <c r="V34" s="168"/>
      <c r="AA34" s="170"/>
      <c r="AB34" s="171" t="s">
        <v>450</v>
      </c>
      <c r="AC34" s="168"/>
      <c r="AD34" s="168"/>
      <c r="AE34" s="168"/>
      <c r="AF34" s="168"/>
      <c r="AG34" s="168"/>
      <c r="AH34" s="168"/>
      <c r="AJ34" s="175"/>
      <c r="AK34" s="172"/>
      <c r="AL34" s="168"/>
    </row>
    <row r="35" spans="2:31" s="59" customFormat="1" ht="14.25">
      <c r="B35" s="5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row>
    <row r="36" spans="2:38" s="59" customFormat="1" ht="19.5" customHeight="1">
      <c r="B36" s="58"/>
      <c r="D36" s="168"/>
      <c r="E36" s="168"/>
      <c r="F36" s="168"/>
      <c r="G36" s="168"/>
      <c r="H36" s="168"/>
      <c r="I36" s="168"/>
      <c r="J36" s="168"/>
      <c r="K36" s="168"/>
      <c r="L36" s="173" t="s">
        <v>367</v>
      </c>
      <c r="M36" s="350"/>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2"/>
    </row>
    <row r="37" spans="2:38" s="59" customFormat="1" ht="12.75" customHeight="1">
      <c r="B37" s="58"/>
      <c r="M37" s="353"/>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5"/>
    </row>
    <row r="38" spans="2:38" ht="12.75" customHeight="1">
      <c r="B38" s="56"/>
      <c r="M38" s="356"/>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8"/>
    </row>
    <row r="39" ht="12.75">
      <c r="B39" s="58"/>
    </row>
    <row r="40" spans="4:21" ht="30" customHeight="1">
      <c r="D40" s="164"/>
      <c r="E40" s="165" t="s">
        <v>368</v>
      </c>
      <c r="F40" s="164"/>
      <c r="G40" s="164"/>
      <c r="H40" s="164"/>
      <c r="I40" s="164"/>
      <c r="J40" s="164"/>
      <c r="K40" s="164"/>
      <c r="L40" s="164"/>
      <c r="M40" s="164"/>
      <c r="N40" s="164"/>
      <c r="O40" s="164"/>
      <c r="P40" s="164"/>
      <c r="Q40" s="164"/>
      <c r="R40" s="164"/>
      <c r="S40" s="164"/>
      <c r="T40" s="164"/>
      <c r="U40" s="164"/>
    </row>
    <row r="41" ht="12.75">
      <c r="B41" s="56"/>
    </row>
    <row r="42" spans="2:42" ht="45" customHeight="1">
      <c r="B42" s="56"/>
      <c r="D42" s="349" t="s">
        <v>38</v>
      </c>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row>
    <row r="43" ht="12.75">
      <c r="B43" s="56"/>
    </row>
    <row r="44" ht="12.75">
      <c r="B44" s="56"/>
    </row>
    <row r="45" ht="12.75">
      <c r="B45" s="56"/>
    </row>
    <row r="46" ht="12.75">
      <c r="B46" s="56"/>
    </row>
  </sheetData>
  <sheetProtection sheet="1"/>
  <mergeCells count="16">
    <mergeCell ref="B2:AP2"/>
    <mergeCell ref="D5:AE5"/>
    <mergeCell ref="D12:AE12"/>
    <mergeCell ref="D14:I14"/>
    <mergeCell ref="J18:AF18"/>
    <mergeCell ref="D20:M20"/>
    <mergeCell ref="O20:AF20"/>
    <mergeCell ref="J14:AF14"/>
    <mergeCell ref="D16:M16"/>
    <mergeCell ref="O16:AF16"/>
    <mergeCell ref="AK32:AR32"/>
    <mergeCell ref="D26:AP26"/>
    <mergeCell ref="D42:AP42"/>
    <mergeCell ref="M36:AL38"/>
    <mergeCell ref="D28:I28"/>
    <mergeCell ref="J28:P28"/>
  </mergeCells>
  <dataValidations count="2">
    <dataValidation type="list" allowBlank="1" showInputMessage="1" showErrorMessage="1" sqref="O16:AF16">
      <formula1>TypeES</formula1>
    </dataValidation>
    <dataValidation type="list" allowBlank="1" showInputMessage="1" showErrorMessage="1" sqref="O20:AF20">
      <formula1>TypeUS</formula1>
    </dataValidation>
  </dataValidations>
  <printOptions/>
  <pageMargins left="0.3937007874015748" right="0.3937007874015748" top="0.7874015748031497" bottom="0.5905511811023623" header="0.3937007874015748" footer="0.3937007874015748"/>
  <pageSetup fitToHeight="0" fitToWidth="1" horizontalDpi="600" verticalDpi="600" orientation="portrait" paperSize="9" r:id="rId2"/>
  <headerFooter alignWithMargins="0">
    <oddHeader>&amp;LANAP&amp;RInter Diag Médicaments V2</oddHeader>
    <oddFooter>&amp;R&amp;P / &amp;N</oddFooter>
  </headerFooter>
  <drawing r:id="rId1"/>
</worksheet>
</file>

<file path=xl/worksheets/sheet4.xml><?xml version="1.0" encoding="utf-8"?>
<worksheet xmlns="http://schemas.openxmlformats.org/spreadsheetml/2006/main" xmlns:r="http://schemas.openxmlformats.org/officeDocument/2006/relationships">
  <sheetPr codeName="Feuil4">
    <tabColor rgb="FF002060"/>
    <pageSetUpPr fitToPage="1"/>
  </sheetPr>
  <dimension ref="B2:E19"/>
  <sheetViews>
    <sheetView showGridLines="0" showRowColHeaders="0" zoomScale="80" zoomScaleNormal="80" zoomScalePageLayoutView="0" workbookViewId="0" topLeftCell="A1">
      <selection activeCell="D5" sqref="D5"/>
    </sheetView>
  </sheetViews>
  <sheetFormatPr defaultColWidth="12" defaultRowHeight="25.5" customHeight="1"/>
  <cols>
    <col min="1" max="1" width="5" style="1" customWidth="1"/>
    <col min="2" max="2" width="10" style="2" customWidth="1"/>
    <col min="3" max="3" width="91" style="1" customWidth="1"/>
    <col min="4" max="4" width="10.83203125" style="1" customWidth="1"/>
    <col min="5" max="5" width="55" style="1" customWidth="1"/>
    <col min="6" max="35" width="5.83203125" style="1" customWidth="1"/>
    <col min="36" max="16384" width="12" style="1" customWidth="1"/>
  </cols>
  <sheetData>
    <row r="1" ht="74.25" customHeight="1"/>
    <row r="2" spans="2:5" ht="40.5" customHeight="1">
      <c r="B2" s="110">
        <v>0</v>
      </c>
      <c r="C2" s="110" t="str">
        <f>VLOOKUP(B2,RéfN1,2,FALSE)</f>
        <v>Risque structurel de l'unité de soins</v>
      </c>
      <c r="D2" s="3"/>
      <c r="E2" s="4" t="s">
        <v>328</v>
      </c>
    </row>
    <row r="3" spans="2:5" s="9" customFormat="1" ht="36" customHeight="1">
      <c r="B3" s="5"/>
      <c r="C3" s="6"/>
      <c r="D3" s="7"/>
      <c r="E3" s="8"/>
    </row>
    <row r="4" spans="2:5" s="107" customFormat="1" ht="30" customHeight="1">
      <c r="B4" s="104" t="s">
        <v>312</v>
      </c>
      <c r="C4" s="104" t="str">
        <f>VLOOKUP(B4,RéfN3,3,FALSE)</f>
        <v>Organisations médicale et soignante</v>
      </c>
      <c r="D4" s="105"/>
      <c r="E4" s="106"/>
    </row>
    <row r="5" spans="2:5" ht="36" customHeight="1">
      <c r="B5" s="10" t="str">
        <f>$B$4&amp;TEXT(ROW()-ROW($B$4),".00")</f>
        <v>A.01</v>
      </c>
      <c r="C5" s="10" t="str">
        <f aca="true" t="shared" si="0" ref="C5:C12">VLOOKUP(B5,RéfN4,3,FALSE)</f>
        <v>Au cours de la même journée, généralement plusieurs médecins prescrivent des médicaments pour le même patient.</v>
      </c>
      <c r="D5" s="102"/>
      <c r="E5" s="219"/>
    </row>
    <row r="6" spans="2:5" ht="36" customHeight="1">
      <c r="B6" s="10" t="str">
        <f aca="true" t="shared" si="1" ref="B6:B12">$B$4&amp;TEXT(ROW()-ROW($B$4),".00")</f>
        <v>A.02</v>
      </c>
      <c r="C6" s="10" t="str">
        <f t="shared" si="0"/>
        <v>Votre unité de soins accueille régulièrement des internes en médecine.</v>
      </c>
      <c r="D6" s="102"/>
      <c r="E6" s="103"/>
    </row>
    <row r="7" spans="2:5" ht="44.25" customHeight="1">
      <c r="B7" s="10" t="str">
        <f t="shared" si="1"/>
        <v>A.03</v>
      </c>
      <c r="C7" s="10" t="str">
        <f>VLOOKUP(B7,RéfN4,3,FALSE)</f>
        <v>Il existe un IDE référent (non cadre) pour les relations de l'unité de soins avec la PUI et cette tâche figure dans sa fiche de poste.</v>
      </c>
      <c r="D7" s="102"/>
      <c r="E7" s="103"/>
    </row>
    <row r="8" spans="2:5" ht="36" customHeight="1">
      <c r="B8" s="10" t="str">
        <f t="shared" si="1"/>
        <v>A.04</v>
      </c>
      <c r="C8" s="10" t="str">
        <f t="shared" si="0"/>
        <v>Votre unité de soins accueille au moins un jour ou une nuit par mois un ou des IDE du pool (suppléants, roulants…).</v>
      </c>
      <c r="D8" s="102"/>
      <c r="E8" s="103"/>
    </row>
    <row r="9" spans="2:5" ht="36" customHeight="1">
      <c r="B9" s="10" t="str">
        <f t="shared" si="1"/>
        <v>A.05</v>
      </c>
      <c r="C9" s="10" t="str">
        <f>VLOOKUP(B9,RéfN4,3,FALSE)</f>
        <v>Votre unité de soins accueille au moins un jour ou une nuit par mois un ou des IDE intérimaires.</v>
      </c>
      <c r="D9" s="102"/>
      <c r="E9" s="103"/>
    </row>
    <row r="10" spans="2:5" ht="36" customHeight="1">
      <c r="B10" s="10" t="str">
        <f t="shared" si="1"/>
        <v>A.06</v>
      </c>
      <c r="C10" s="10" t="str">
        <f t="shared" si="0"/>
        <v>Votre unité de soins accueille au moins un élève IDE par an.</v>
      </c>
      <c r="D10" s="102"/>
      <c r="E10" s="103"/>
    </row>
    <row r="11" spans="2:5" ht="36" customHeight="1">
      <c r="B11" s="10" t="str">
        <f t="shared" si="1"/>
        <v>A.07</v>
      </c>
      <c r="C11" s="10" t="str">
        <f t="shared" si="0"/>
        <v>Il existe deux équipes d'IDE différentes: une dédiée au jour, l'autre de nuit.</v>
      </c>
      <c r="D11" s="102"/>
      <c r="E11" s="103"/>
    </row>
    <row r="12" spans="2:5" ht="36" customHeight="1">
      <c r="B12" s="10" t="str">
        <f t="shared" si="1"/>
        <v>A.08</v>
      </c>
      <c r="C12" s="10" t="str">
        <f t="shared" si="0"/>
        <v>Le fonctionnement de votre unité de soins conduit au recours à des heures supplémentaires chaque mois.</v>
      </c>
      <c r="D12" s="102"/>
      <c r="E12" s="103"/>
    </row>
    <row r="13" spans="2:5" s="107" customFormat="1" ht="30" customHeight="1">
      <c r="B13" s="104" t="s">
        <v>313</v>
      </c>
      <c r="C13" s="104" t="str">
        <f>VLOOKUP(B13,RéfN3,3,FALSE)</f>
        <v>Modalités d'hospitalisation</v>
      </c>
      <c r="D13" s="108"/>
      <c r="E13" s="109"/>
    </row>
    <row r="14" spans="2:5" ht="36" customHeight="1">
      <c r="B14" s="10" t="str">
        <f aca="true" t="shared" si="2" ref="B14:B19">$B$13&amp;TEXT(ROW()-ROW($B$13),".00")</f>
        <v>B.01</v>
      </c>
      <c r="C14" s="10" t="str">
        <f aca="true" t="shared" si="3" ref="C14:C19">VLOOKUP(B14,RéfN4,3,FALSE)</f>
        <v>Votre unité de soins assure plusieurs types de prises en charge de patients (hospitalisation de jour / hospitalisation complète / soins intensifs…).</v>
      </c>
      <c r="D14" s="102"/>
      <c r="E14" s="194"/>
    </row>
    <row r="15" spans="2:5" ht="36" customHeight="1">
      <c r="B15" s="10" t="str">
        <f t="shared" si="2"/>
        <v>B.02</v>
      </c>
      <c r="C15" s="10" t="str">
        <f t="shared" si="3"/>
        <v>Un moyen d'identification des patients est mis en place systématiquement (bracelet avec le nom ou nom+code barre ou étiquette RFID…).</v>
      </c>
      <c r="D15" s="102"/>
      <c r="E15" s="103"/>
    </row>
    <row r="16" spans="2:5" ht="36" customHeight="1">
      <c r="B16" s="10" t="str">
        <f t="shared" si="2"/>
        <v>B.03</v>
      </c>
      <c r="C16" s="10" t="str">
        <f t="shared" si="3"/>
        <v>Au moins une fois par semaine, un patient change de chambre au cours de son séjour dans votre unité de soins.</v>
      </c>
      <c r="D16" s="102"/>
      <c r="E16" s="103"/>
    </row>
    <row r="17" spans="2:5" ht="36" customHeight="1">
      <c r="B17" s="10" t="str">
        <f t="shared" si="2"/>
        <v>B.04</v>
      </c>
      <c r="C17" s="10" t="str">
        <f t="shared" si="3"/>
        <v>Votre unité de soins comprend au moins une chambre à deux lits ou plus.</v>
      </c>
      <c r="D17" s="102"/>
      <c r="E17" s="103"/>
    </row>
    <row r="18" spans="2:5" ht="36" customHeight="1">
      <c r="B18" s="10" t="str">
        <f t="shared" si="2"/>
        <v>B.05</v>
      </c>
      <c r="C18" s="10" t="str">
        <f t="shared" si="3"/>
        <v>Votre unité administre des chimiothérapies anticancéreuses injectables.</v>
      </c>
      <c r="D18" s="102"/>
      <c r="E18" s="103"/>
    </row>
    <row r="19" spans="2:5" ht="36" customHeight="1">
      <c r="B19" s="10" t="str">
        <f t="shared" si="2"/>
        <v>B.06</v>
      </c>
      <c r="C19" s="10" t="str">
        <f t="shared" si="3"/>
        <v>Votre unité prends en charge des patients à risques ou sensibles (pédiatrie, réanimation, gériatrie…).</v>
      </c>
      <c r="D19" s="102"/>
      <c r="E19" s="103"/>
    </row>
  </sheetData>
  <sheetProtection password="E9B9" sheet="1"/>
  <conditionalFormatting sqref="D5:D6 D8:D12 D14 D16:D19">
    <cfRule type="cellIs" priority="1" dxfId="223" operator="equal" stopIfTrue="1">
      <formula>"Non"</formula>
    </cfRule>
    <cfRule type="cellIs" priority="2" dxfId="224" operator="equal" stopIfTrue="1">
      <formula>"Oui"</formula>
    </cfRule>
  </conditionalFormatting>
  <conditionalFormatting sqref="D7 D15">
    <cfRule type="cellIs" priority="3" dxfId="224" operator="equal" stopIfTrue="1">
      <formula>"Non"</formula>
    </cfRule>
    <cfRule type="cellIs" priority="4" dxfId="223" operator="equal" stopIfTrue="1">
      <formula>"Oui"</formula>
    </cfRule>
  </conditionalFormatting>
  <dataValidations count="3">
    <dataValidation type="list" showInputMessage="1" showErrorMessage="1" sqref="D5:D12 D14:D19">
      <formula1>OFFSET(INDIRECT(VLOOKUP(B5,RéfN4,4,FALSE)),,,,1)</formula1>
    </dataValidation>
    <dataValidation type="list" allowBlank="1" showInputMessage="1" showErrorMessage="1" sqref="B13 B4">
      <formula1>OFFSET(RéfN3,,,,1)</formula1>
    </dataValidation>
    <dataValidation type="list" allowBlank="1" showInputMessage="1" showErrorMessage="1" sqref="B2">
      <formula1>OFFSET(RéfN1,,,,1)</formula1>
    </dataValidation>
  </dataValidations>
  <printOptions/>
  <pageMargins left="0.3937007874015748" right="0.3937007874015748" top="0.7874015748031497" bottom="0.5905511811023623" header="0.3937007874015748" footer="0.3937007874015748"/>
  <pageSetup fitToHeight="0" fitToWidth="1" horizontalDpi="600" verticalDpi="600" orientation="portrait" paperSize="9" r:id="rId2"/>
  <headerFooter alignWithMargins="0">
    <oddHeader>&amp;LANAP&amp;RInter Diag MédicamentsV2</oddHeader>
    <oddFooter>&amp;R&amp;P / &amp;N</oddFooter>
  </headerFooter>
  <drawing r:id="rId1"/>
</worksheet>
</file>

<file path=xl/worksheets/sheet5.xml><?xml version="1.0" encoding="utf-8"?>
<worksheet xmlns="http://schemas.openxmlformats.org/spreadsheetml/2006/main" xmlns:r="http://schemas.openxmlformats.org/officeDocument/2006/relationships">
  <sheetPr codeName="Feuil5">
    <tabColor rgb="FF002060"/>
    <pageSetUpPr fitToPage="1"/>
  </sheetPr>
  <dimension ref="B2:E61"/>
  <sheetViews>
    <sheetView showGridLines="0" zoomScale="80" zoomScaleNormal="80" zoomScalePageLayoutView="0" workbookViewId="0" topLeftCell="A1">
      <pane ySplit="2" topLeftCell="A3" activePane="bottomLeft" state="frozen"/>
      <selection pane="topLeft" activeCell="AK26" sqref="AK26"/>
      <selection pane="bottomLeft" activeCell="D6" sqref="D6"/>
    </sheetView>
  </sheetViews>
  <sheetFormatPr defaultColWidth="12" defaultRowHeight="25.5" customHeight="1"/>
  <cols>
    <col min="1" max="1" width="5" style="1" customWidth="1"/>
    <col min="2" max="2" width="10" style="2" customWidth="1"/>
    <col min="3" max="3" width="94.83203125" style="1" customWidth="1"/>
    <col min="4" max="4" width="17.83203125" style="1" customWidth="1"/>
    <col min="5" max="5" width="53" style="1" customWidth="1"/>
    <col min="6" max="36" width="5.83203125" style="1" customWidth="1"/>
    <col min="37" max="16384" width="12" style="1" customWidth="1"/>
  </cols>
  <sheetData>
    <row r="1" ht="74.25" customHeight="1"/>
    <row r="2" spans="2:5" ht="40.5" customHeight="1">
      <c r="B2" s="110">
        <v>1</v>
      </c>
      <c r="C2" s="110" t="str">
        <f>VLOOKUP(B2,RéfN1,2,FALSE)</f>
        <v>Politique de sécurisation de l'unité de soins</v>
      </c>
      <c r="D2" s="3"/>
      <c r="E2" s="4" t="s">
        <v>328</v>
      </c>
    </row>
    <row r="3" spans="2:5" s="113" customFormat="1" ht="36" customHeight="1">
      <c r="B3" s="204" t="s">
        <v>385</v>
      </c>
      <c r="C3" s="204" t="str">
        <f>VLOOKUP(B3,RéfN2,3,FALSE)</f>
        <v>Prévention</v>
      </c>
      <c r="D3" s="116"/>
      <c r="E3" s="117"/>
    </row>
    <row r="4" spans="2:5" s="107" customFormat="1" ht="52.5" customHeight="1">
      <c r="B4" s="104" t="s">
        <v>314</v>
      </c>
      <c r="C4" s="104" t="str">
        <f>VLOOKUP(B4,RéfN3,3,FALSE)</f>
        <v>Protocoles / procédures (gestion manuelle ou dématérialisée)</v>
      </c>
      <c r="D4" s="318"/>
      <c r="E4" s="318" t="s">
        <v>469</v>
      </c>
    </row>
    <row r="5" spans="2:5" s="107" customFormat="1" ht="52.5" customHeight="1">
      <c r="B5" s="371" t="s">
        <v>74</v>
      </c>
      <c r="C5" s="371"/>
      <c r="D5" s="319"/>
      <c r="E5" s="319"/>
    </row>
    <row r="6" spans="2:5" ht="36" customHeight="1">
      <c r="B6" s="10" t="str">
        <f>$B$4&amp;TEXT(ROW()-ROW($B$4)-1,".00")</f>
        <v>C.01</v>
      </c>
      <c r="C6" s="10" t="str">
        <f>VLOOKUP(B6,RéfN4,3,FALSE)</f>
        <v>- Règles générales d'approvisionnement, de gestion, de conservation et d'utilisation des médicaments.</v>
      </c>
      <c r="D6" s="102"/>
      <c r="E6" s="103"/>
    </row>
    <row r="7" spans="2:5" ht="40.5" customHeight="1">
      <c r="B7" s="10" t="str">
        <f aca="true" t="shared" si="0" ref="B7:B17">$B$4&amp;TEXT(ROW()-ROW($B$4)-1,".00")</f>
        <v>C.02</v>
      </c>
      <c r="C7" s="10" t="str">
        <f aca="true" t="shared" si="1" ref="C7:C17">VLOOKUP(B7,RéfN4,3,FALSE)</f>
        <v>- Modalités de la permanence pharmaceutique (accès aux médicaments pendant la fermeture de la PUI…).</v>
      </c>
      <c r="D7" s="102"/>
      <c r="E7" s="103"/>
    </row>
    <row r="8" spans="2:5" ht="36" customHeight="1">
      <c r="B8" s="10" t="str">
        <f t="shared" si="0"/>
        <v>C.03</v>
      </c>
      <c r="C8" s="10" t="str">
        <f t="shared" si="1"/>
        <v>- Consignes de nettoyage des chariots utilisés pour l'administration des médicaments aux patients.</v>
      </c>
      <c r="D8" s="102"/>
      <c r="E8" s="103"/>
    </row>
    <row r="9" spans="2:5" ht="40.5" customHeight="1">
      <c r="B9" s="10" t="str">
        <f t="shared" si="0"/>
        <v>C.04</v>
      </c>
      <c r="C9" s="10" t="str">
        <f t="shared" si="1"/>
        <v>- Consignes de nettoyage des piluliers.</v>
      </c>
      <c r="D9" s="102"/>
      <c r="E9" s="103"/>
    </row>
    <row r="10" spans="2:5" ht="36" customHeight="1">
      <c r="B10" s="10" t="str">
        <f t="shared" si="0"/>
        <v>C.05</v>
      </c>
      <c r="C10" s="10" t="str">
        <f t="shared" si="1"/>
        <v>- Protocole de prise en charge de la douleur</v>
      </c>
      <c r="D10" s="102"/>
      <c r="E10" s="103"/>
    </row>
    <row r="11" spans="2:5" ht="40.5" customHeight="1">
      <c r="B11" s="10" t="str">
        <f t="shared" si="0"/>
        <v>C.06</v>
      </c>
      <c r="C11" s="10" t="str">
        <f t="shared" si="1"/>
        <v>- Protocole de suivi des patients sous anticoagulants (oraux, injectables).</v>
      </c>
      <c r="D11" s="102"/>
      <c r="E11" s="103"/>
    </row>
    <row r="12" spans="2:5" ht="40.5" customHeight="1">
      <c r="B12" s="10" t="str">
        <f t="shared" si="0"/>
        <v>C.07</v>
      </c>
      <c r="C12" s="10" t="str">
        <f t="shared" si="1"/>
        <v>- Protocole de prémédication avant les actes chirurgicaux concernant vos patients.</v>
      </c>
      <c r="D12" s="102"/>
      <c r="E12" s="103"/>
    </row>
    <row r="13" spans="2:5" ht="36" customHeight="1">
      <c r="B13" s="10" t="str">
        <f t="shared" si="0"/>
        <v>C.08</v>
      </c>
      <c r="C13" s="10" t="str">
        <f t="shared" si="1"/>
        <v>- Protocole de prémédication avant les actes diagnostiques concernant vos patients.</v>
      </c>
      <c r="D13" s="102"/>
      <c r="E13" s="103"/>
    </row>
    <row r="14" spans="2:5" ht="36" customHeight="1">
      <c r="B14" s="10" t="str">
        <f t="shared" si="0"/>
        <v>C.09</v>
      </c>
      <c r="C14" s="10" t="str">
        <f t="shared" si="1"/>
        <v>- Document validé rappelant les médicaments à ne pas mélanger dans un pousse-seringue ou dans une perfusion, ou à ne pas administrer en même temps sur la même voie.</v>
      </c>
      <c r="D14" s="102"/>
      <c r="E14" s="241"/>
    </row>
    <row r="15" spans="2:5" ht="40.5" customHeight="1">
      <c r="B15" s="10" t="str">
        <f t="shared" si="0"/>
        <v>C.10</v>
      </c>
      <c r="C15" s="10" t="str">
        <f t="shared" si="1"/>
        <v>- Modalités d'utilisation des dispositifs d'administration (pousse-seringues électriques, pompes, PCA, infuseurs…).</v>
      </c>
      <c r="D15" s="102"/>
      <c r="E15" s="189"/>
    </row>
    <row r="16" spans="2:5" ht="40.5" customHeight="1">
      <c r="B16" s="10" t="str">
        <f t="shared" si="0"/>
        <v>C.11</v>
      </c>
      <c r="C16" s="10" t="str">
        <f t="shared" si="1"/>
        <v>- Modalités de prescription, de préparation et d'administration des insulines.</v>
      </c>
      <c r="D16" s="102"/>
      <c r="E16" s="189"/>
    </row>
    <row r="17" spans="2:5" ht="40.5" customHeight="1">
      <c r="B17" s="10" t="str">
        <f t="shared" si="0"/>
        <v>C.12</v>
      </c>
      <c r="C17" s="10" t="str">
        <f t="shared" si="1"/>
        <v>Ces documents sont actualisés / revalidés au moins une fois par an.</v>
      </c>
      <c r="D17" s="102"/>
      <c r="E17" s="103"/>
    </row>
    <row r="18" spans="2:5" s="107" customFormat="1" ht="30" customHeight="1">
      <c r="B18" s="104" t="s">
        <v>316</v>
      </c>
      <c r="C18" s="104" t="str">
        <f>VLOOKUP(B18,RéfN3,3,FALSE)</f>
        <v>Information / formation</v>
      </c>
      <c r="D18" s="114"/>
      <c r="E18" s="115"/>
    </row>
    <row r="19" spans="2:5" ht="36" customHeight="1">
      <c r="B19" s="10" t="str">
        <f>$B$18&amp;TEXT(ROW()-ROW($B$18),".00")</f>
        <v>D.01</v>
      </c>
      <c r="C19" s="10" t="str">
        <f>VLOOKUP(B19,RéfN4,3,FALSE)</f>
        <v>Le cadre de votre unité de soins veille à ce que tout les personnels de soins connaissent les jours et horaires d'ouverture de la pharmacie. </v>
      </c>
      <c r="D19" s="102"/>
      <c r="E19" s="103"/>
    </row>
    <row r="20" spans="2:5" ht="36" customHeight="1">
      <c r="B20" s="10" t="str">
        <f aca="true" t="shared" si="2" ref="B20:B29">$B$18&amp;TEXT(ROW()-ROW($B$18),".00")</f>
        <v>D.02</v>
      </c>
      <c r="C20" s="10" t="str">
        <f aca="true" t="shared" si="3" ref="C20:C29">VLOOKUP(B20,RéfN4,3,FALSE)</f>
        <v>L'organisation de la prise en charge médicamenteuse dans votre unité de soins est expliquée lors de l'accueil / formation d'un nouvel IDE / AS.</v>
      </c>
      <c r="D20" s="102"/>
      <c r="E20" s="103"/>
    </row>
    <row r="21" spans="2:5" ht="36" customHeight="1">
      <c r="B21" s="10" t="str">
        <f t="shared" si="2"/>
        <v>D.03</v>
      </c>
      <c r="C21" s="10" t="str">
        <f t="shared" si="3"/>
        <v>L'organisation de la prise en charge médicamenteuse dans votre unité de soins est expliquée lors de l'accueil / formation d'un nouveau médecin (dont internes et externes en médecine).</v>
      </c>
      <c r="D21" s="102"/>
      <c r="E21" s="103"/>
    </row>
    <row r="22" spans="2:5" ht="36" customHeight="1">
      <c r="B22" s="10" t="str">
        <f t="shared" si="2"/>
        <v>D.04</v>
      </c>
      <c r="C22" s="10" t="str">
        <f t="shared" si="3"/>
        <v>Les spécificités thérapeutiques (traitements et surveillances particulières) de votre unité sont présentées de manière formelle lors de l'accueil / formation d'un nouvel IDE.</v>
      </c>
      <c r="D22" s="102"/>
      <c r="E22" s="103"/>
    </row>
    <row r="23" spans="2:5" ht="40.5" customHeight="1">
      <c r="B23" s="10" t="str">
        <f t="shared" si="2"/>
        <v>D.05</v>
      </c>
      <c r="C23" s="10" t="str">
        <f t="shared" si="3"/>
        <v>Les spécificités thérapeutiques (traitements et surveillances particulières) de votre unité sont présentées de manière formelle lors de l'accueil / formation d'un nouveau médecin (dont internes et externes en médecine).</v>
      </c>
      <c r="D23" s="102"/>
      <c r="E23" s="103"/>
    </row>
    <row r="24" spans="2:5" ht="40.5" customHeight="1">
      <c r="B24" s="10" t="str">
        <f t="shared" si="2"/>
        <v>D.06</v>
      </c>
      <c r="C24" s="10" t="str">
        <f t="shared" si="3"/>
        <v>Des séances d'information concernant des médicaments sont organisées dans votre unité de soins.</v>
      </c>
      <c r="D24" s="102"/>
      <c r="E24" s="103"/>
    </row>
    <row r="25" spans="2:5" ht="40.5" customHeight="1">
      <c r="B25" s="10" t="str">
        <f t="shared" si="2"/>
        <v>D.07</v>
      </c>
      <c r="C25" s="10" t="str">
        <f t="shared" si="3"/>
        <v>Les risques de confusion entre deux médicaments (conditionnement, homonymie, homophonie, étiquetage…) sont signalés par un système d'alerte (affichage…).</v>
      </c>
      <c r="D25" s="102"/>
      <c r="E25" s="103"/>
    </row>
    <row r="26" spans="2:5" ht="40.5" customHeight="1">
      <c r="B26" s="10" t="str">
        <f t="shared" si="2"/>
        <v>D.08</v>
      </c>
      <c r="C26" s="10" t="str">
        <f t="shared" si="3"/>
        <v>Le livret thérapeutique est disponible dans votre unité de soins et facilement accessible à la consultation par le personnel de soins (intranet, format poche...).</v>
      </c>
      <c r="D26" s="102"/>
      <c r="E26" s="103"/>
    </row>
    <row r="27" spans="2:5" ht="40.5" customHeight="1">
      <c r="B27" s="10" t="str">
        <f t="shared" si="2"/>
        <v>D.09</v>
      </c>
      <c r="C27" s="10" t="str">
        <f t="shared" si="3"/>
        <v>Les prescripteurs et les IDE sont informés des nouveaux médicaments introduits au livret et des modifications de spécialités pour une même DCI.</v>
      </c>
      <c r="D27" s="102"/>
      <c r="E27" s="103"/>
    </row>
    <row r="28" spans="2:5" ht="40.5" customHeight="1">
      <c r="B28" s="10" t="str">
        <f t="shared" si="2"/>
        <v>D.10</v>
      </c>
      <c r="C28" s="10" t="str">
        <f t="shared" si="3"/>
        <v>Le personnel soignant de votre unité est sensibilisé aux risques d'erreurs liées à l'administration de KCl injectable.</v>
      </c>
      <c r="D28" s="102"/>
      <c r="E28" s="103"/>
    </row>
    <row r="29" spans="2:5" ht="36" customHeight="1">
      <c r="B29" s="10" t="str">
        <f t="shared" si="2"/>
        <v>D.11</v>
      </c>
      <c r="C29" s="10" t="str">
        <f t="shared" si="3"/>
        <v>Des formations spécifiques à l'utilisation des gaz à usage médical sont organisées dans votre unité de soins.</v>
      </c>
      <c r="D29" s="102"/>
      <c r="E29" s="103"/>
    </row>
    <row r="30" spans="2:5" s="107" customFormat="1" ht="30" customHeight="1">
      <c r="B30" s="104" t="s">
        <v>317</v>
      </c>
      <c r="C30" s="104" t="str">
        <f>VLOOKUP(B30,RéfN3,3,FALSE)</f>
        <v>Retour d'expérience</v>
      </c>
      <c r="D30" s="114"/>
      <c r="E30" s="115"/>
    </row>
    <row r="31" spans="2:5" ht="36" customHeight="1">
      <c r="B31" s="10" t="str">
        <f>$B$30&amp;TEXT(ROW()-ROW($B$30),".00")</f>
        <v>E.01</v>
      </c>
      <c r="C31" s="10" t="str">
        <f>VLOOKUP(B31,RéfN4,3,FALSE)</f>
        <v>Les IDE de votre unité de soins ont bénéficié d'une séance de sensibilisation aux erreurs médicamenteuses.</v>
      </c>
      <c r="D31" s="102"/>
      <c r="E31" s="103"/>
    </row>
    <row r="32" spans="2:5" ht="36" customHeight="1">
      <c r="B32" s="10" t="str">
        <f aca="true" t="shared" si="4" ref="B32:B37">$B$30&amp;TEXT(ROW()-ROW($B$30),".00")</f>
        <v>E.02</v>
      </c>
      <c r="C32" s="10" t="str">
        <f aca="true" t="shared" si="5" ref="C32:C37">VLOOKUP(B32,RéfN4,3,FALSE)</f>
        <v>Une fiche de déclaration d'événement indésirable médicamenteux, de risque ou d'erreur médicamenteuse, est mise à disposition des personnels dans votre unité de soins.</v>
      </c>
      <c r="D32" s="102"/>
      <c r="E32" s="103"/>
    </row>
    <row r="33" spans="2:5" ht="36" customHeight="1">
      <c r="B33" s="10" t="str">
        <f t="shared" si="4"/>
        <v>E.03</v>
      </c>
      <c r="C33" s="10" t="str">
        <f t="shared" si="5"/>
        <v>Les modalités d'utilisation de cette fiche sont connues de tous les personnels de votre unité de soins.</v>
      </c>
      <c r="D33" s="102"/>
      <c r="E33" s="103"/>
    </row>
    <row r="34" spans="2:5" ht="45" customHeight="1">
      <c r="B34" s="10" t="str">
        <f t="shared" si="4"/>
        <v>E.04</v>
      </c>
      <c r="C34" s="10" t="str">
        <f t="shared" si="5"/>
        <v>Pour encourager la déclaration des erreurs médicamenteuses, une charte de "non punition" , signée par la direction de l'établissement, existe.</v>
      </c>
      <c r="D34" s="102"/>
      <c r="E34" s="103"/>
    </row>
    <row r="35" spans="2:5" ht="51" customHeight="1">
      <c r="B35" s="10" t="str">
        <f t="shared" si="4"/>
        <v>E.05</v>
      </c>
      <c r="C35" s="10" t="str">
        <f t="shared" si="5"/>
        <v>Des réunions d'analyse des erreurs médicamenteuses avérées ou évitées ont lieu plusieurs fois par an entre médecins, infirmières et pharmaciens (CREX, REMED…).</v>
      </c>
      <c r="D35" s="102"/>
      <c r="E35" s="103"/>
    </row>
    <row r="36" spans="2:5" ht="51" customHeight="1">
      <c r="B36" s="10" t="str">
        <f t="shared" si="4"/>
        <v>E.06</v>
      </c>
      <c r="C36" s="10" t="str">
        <f t="shared" si="5"/>
        <v>Des actions correctives décidées durant ces réunions pluridisciplinaires sont mises en place.</v>
      </c>
      <c r="D36" s="102"/>
      <c r="E36" s="103"/>
    </row>
    <row r="37" spans="2:5" ht="36" customHeight="1">
      <c r="B37" s="10" t="str">
        <f t="shared" si="4"/>
        <v>E.07</v>
      </c>
      <c r="C37" s="10" t="str">
        <f t="shared" si="5"/>
        <v>Les IDE de votre unité de soins sont impliqués dans la démarche de sécurisation de la prise en charge médicamenteuse (réunions d'information, rédaction de procédures, groupes de travail…).</v>
      </c>
      <c r="D37" s="102"/>
      <c r="E37" s="103"/>
    </row>
    <row r="38" spans="2:5" s="113" customFormat="1" ht="36" customHeight="1">
      <c r="B38" s="204" t="s">
        <v>386</v>
      </c>
      <c r="C38" s="204" t="str">
        <f>VLOOKUP(B38,RéfN2,3,FALSE)</f>
        <v>Pilotage</v>
      </c>
      <c r="D38" s="116"/>
      <c r="E38" s="117"/>
    </row>
    <row r="39" spans="2:5" s="107" customFormat="1" ht="30" customHeight="1">
      <c r="B39" s="104" t="s">
        <v>318</v>
      </c>
      <c r="C39" s="104" t="str">
        <f>VLOOKUP(B39,RéfN3,3,FALSE)</f>
        <v>Bon usage des médicaments</v>
      </c>
      <c r="D39" s="114"/>
      <c r="E39" s="115"/>
    </row>
    <row r="40" spans="2:5" ht="45" customHeight="1">
      <c r="B40" s="10" t="str">
        <f>$B$39&amp;TEXT(ROW()-ROW($B$39),".00")</f>
        <v>F.01</v>
      </c>
      <c r="C40" s="10" t="str">
        <f aca="true" t="shared" si="6" ref="C40:C46">VLOOKUP(B40,RéfN4,3,FALSE)</f>
        <v>Des médecins de votre unité de soins participent aux travaux de la COMEDIMS (ou instance équivalente).</v>
      </c>
      <c r="D40" s="102"/>
      <c r="E40" s="103"/>
    </row>
    <row r="41" spans="2:5" ht="36" customHeight="1">
      <c r="B41" s="10" t="str">
        <f aca="true" t="shared" si="7" ref="B41:B46">$B$39&amp;TEXT(ROW()-ROW($B$39),".00")</f>
        <v>F.02</v>
      </c>
      <c r="C41" s="10" t="str">
        <f t="shared" si="6"/>
        <v>La COMEDIMS (ou instance équivalente) a défini une politique institutionnelle de prescription en dénomination commune (DCI) des médicaments (mise à disposition d'outils, logiciel de prescription adapté, livret thérapeutique…).</v>
      </c>
      <c r="D41" s="102"/>
      <c r="E41" s="103"/>
    </row>
    <row r="42" spans="2:5" ht="36" customHeight="1">
      <c r="B42" s="10" t="str">
        <f t="shared" si="7"/>
        <v>F.03</v>
      </c>
      <c r="C42" s="10" t="str">
        <f t="shared" si="6"/>
        <v>Le médecin responsable de l'unité de soins analyse au moins une fois par an la consommation des médicaments.</v>
      </c>
      <c r="D42" s="102"/>
      <c r="E42" s="103"/>
    </row>
    <row r="43" spans="2:5" ht="36" customHeight="1">
      <c r="B43" s="10" t="str">
        <f t="shared" si="7"/>
        <v>F.04</v>
      </c>
      <c r="C43" s="10" t="str">
        <f t="shared" si="6"/>
        <v>Le cadre de l'unité de soins analyse au moins une fois par an la consommation des médicaments.</v>
      </c>
      <c r="D43" s="102"/>
      <c r="E43" s="103"/>
    </row>
    <row r="44" spans="2:5" ht="36" customHeight="1">
      <c r="B44" s="10" t="str">
        <f t="shared" si="7"/>
        <v>F.05</v>
      </c>
      <c r="C44" s="10" t="str">
        <f t="shared" si="6"/>
        <v>Votre unité de soins participe à des démarches institutionnelles visant à maîtriser la prescription médicamenteuse (antibioprophylaxie, douleur…).</v>
      </c>
      <c r="D44" s="102"/>
      <c r="E44" s="103"/>
    </row>
    <row r="45" spans="2:5" ht="36" customHeight="1">
      <c r="B45" s="10" t="str">
        <f t="shared" si="7"/>
        <v>F.06</v>
      </c>
      <c r="C45" s="10" t="str">
        <f t="shared" si="6"/>
        <v>Vos prescripteurs ont défini des objectifs spécifiques à votre unité de soins pour améliorer certaines pratiques de prescription (antiinfectieux, psychotropes, relais IV/Per os…).</v>
      </c>
      <c r="D45" s="102"/>
      <c r="E45" s="103"/>
    </row>
    <row r="46" spans="2:5" ht="36" customHeight="1">
      <c r="B46" s="10" t="str">
        <f t="shared" si="7"/>
        <v>F.07</v>
      </c>
      <c r="C46" s="10" t="str">
        <f t="shared" si="6"/>
        <v>Vous avez identifié dans votre unité de soins des médicaments "à risque" et mis en place des dispositions spécifiques de gestion / préparation / administration.</v>
      </c>
      <c r="D46" s="102"/>
      <c r="E46" s="103"/>
    </row>
    <row r="47" spans="2:5" s="107" customFormat="1" ht="30" customHeight="1">
      <c r="B47" s="104" t="s">
        <v>319</v>
      </c>
      <c r="C47" s="247" t="str">
        <f>VLOOKUP(B47,RéfN3,3,FALSE)</f>
        <v>Risques liés à l'informatisation du circuit du médicament</v>
      </c>
      <c r="D47" s="320"/>
      <c r="E47" s="321" t="s">
        <v>65</v>
      </c>
    </row>
    <row r="48" spans="2:5" ht="40.5" customHeight="1">
      <c r="B48" s="10" t="str">
        <f>$B$47&amp;TEXT(ROW()-ROW($B$47),".00")</f>
        <v>G.01</v>
      </c>
      <c r="C48" s="10" t="str">
        <f aca="true" t="shared" si="8" ref="C48:C54">VLOOKUP(B48,RéfN4,3,FALSE)</f>
        <v>Lors de l'arrivée d'un nouvel IDE, celui-ci est formé à l'utilisation du logiciel informatique de votre unité de soins.</v>
      </c>
      <c r="D48" s="102"/>
      <c r="E48" s="103"/>
    </row>
    <row r="49" spans="2:5" ht="36" customHeight="1">
      <c r="B49" s="10" t="str">
        <f aca="true" t="shared" si="9" ref="B49:B54">$B$47&amp;TEXT(ROW()-ROW($B$47),".00")</f>
        <v>G.02</v>
      </c>
      <c r="C49" s="10" t="str">
        <f t="shared" si="8"/>
        <v>Lors de l'arrivée d'un nouveau médecin (dont internes et externes en médecine) celui-ci est formé à l'utilisation du logiciel informatique de votre unité de soins.</v>
      </c>
      <c r="D49" s="102"/>
      <c r="E49" s="103"/>
    </row>
    <row r="50" spans="2:5" ht="36" customHeight="1">
      <c r="B50" s="10" t="str">
        <f t="shared" si="9"/>
        <v>G.03</v>
      </c>
      <c r="C50" s="10" t="str">
        <f t="shared" si="8"/>
        <v>Un guide d'utilisation du logiciel informatique est disponible et accessible à tous les personnels.</v>
      </c>
      <c r="D50" s="102"/>
      <c r="E50" s="103"/>
    </row>
    <row r="51" spans="2:5" ht="36" customHeight="1">
      <c r="B51" s="10" t="str">
        <f t="shared" si="9"/>
        <v>G.04</v>
      </c>
      <c r="C51" s="10" t="str">
        <f t="shared" si="8"/>
        <v>Il existe une procédure de solutions dégradées en cas de panne informatique.</v>
      </c>
      <c r="D51" s="102"/>
      <c r="E51" s="103"/>
    </row>
    <row r="52" spans="2:5" ht="36" customHeight="1">
      <c r="B52" s="10" t="str">
        <f t="shared" si="9"/>
        <v>G.05</v>
      </c>
      <c r="C52" s="10" t="str">
        <f t="shared" si="8"/>
        <v>Les personnels de votre unité de soins sont informés de cette procédure et l'appliquent.</v>
      </c>
      <c r="D52" s="102"/>
      <c r="E52" s="103"/>
    </row>
    <row r="53" spans="2:5" ht="36" customHeight="1">
      <c r="B53" s="10" t="str">
        <f t="shared" si="9"/>
        <v>G.06</v>
      </c>
      <c r="C53" s="10" t="str">
        <f t="shared" si="8"/>
        <v>Les erreurs liées à l'informatisation du circuit du médicament (prescription, dispensation, administration) font l'objet d'une analyse pluridisciplinaire au même titre que les erreurs médicamenteuses (CREX, REMED…).</v>
      </c>
      <c r="D53" s="102"/>
      <c r="E53" s="103"/>
    </row>
    <row r="54" spans="2:5" ht="36" customHeight="1">
      <c r="B54" s="10" t="str">
        <f t="shared" si="9"/>
        <v>G.07</v>
      </c>
      <c r="C54" s="10" t="str">
        <f t="shared" si="8"/>
        <v>Des actions correctives décidées durant ces réunions pluridisciplinaires sont mises en place.</v>
      </c>
      <c r="D54" s="102"/>
      <c r="E54" s="103"/>
    </row>
    <row r="55" spans="2:5" ht="36" customHeight="1">
      <c r="B55" s="104" t="s">
        <v>337</v>
      </c>
      <c r="C55" s="104" t="str">
        <f>VLOOKUP(B55,RéfN3,3,FALSE)</f>
        <v>Synergie avec la PUI</v>
      </c>
      <c r="D55" s="320"/>
      <c r="E55" s="321"/>
    </row>
    <row r="56" spans="2:5" ht="36" customHeight="1">
      <c r="B56" s="185" t="str">
        <f aca="true" t="shared" si="10" ref="B56:B61">$B$55&amp;TEXT(ROW()-ROW($B$55),".00")</f>
        <v>H.01</v>
      </c>
      <c r="C56" s="185" t="str">
        <f aca="true" t="shared" si="11" ref="C56:C61">VLOOKUP(B56,RéfN4,3,FALSE)</f>
        <v>Votre unité de soins a formalisé par écrit (contrat, charte…) les liens organisationnels avec la PUI (heure et jour de délivrance, modalités de commande, bons d'urgence…).</v>
      </c>
      <c r="D56" s="102"/>
      <c r="E56" s="103"/>
    </row>
    <row r="57" spans="2:5" ht="36" customHeight="1">
      <c r="B57" s="185" t="str">
        <f t="shared" si="10"/>
        <v>H.02</v>
      </c>
      <c r="C57" s="185" t="str">
        <f t="shared" si="11"/>
        <v>L'organisation du circuit du médicament en place repose sur une concertation formalisée, et renouvellée chaque année,  entre le médecin, le cadre et le pharmacien.</v>
      </c>
      <c r="D57" s="102"/>
      <c r="E57" s="103"/>
    </row>
    <row r="58" spans="2:5" ht="36" customHeight="1">
      <c r="B58" s="185" t="str">
        <f t="shared" si="10"/>
        <v>H.03</v>
      </c>
      <c r="C58" s="185" t="str">
        <f t="shared" si="11"/>
        <v>Un personnel de la pharmacie (pharmacien ou préparateur) est référent pour votre unité de soins (effectuant un suivi particulier de votre unité).</v>
      </c>
      <c r="D58" s="102"/>
      <c r="E58" s="103"/>
    </row>
    <row r="59" spans="2:5" ht="36" customHeight="1">
      <c r="B59" s="185" t="str">
        <f t="shared" si="10"/>
        <v>H.04</v>
      </c>
      <c r="C59" s="185" t="str">
        <f t="shared" si="11"/>
        <v>Le pharmacien a accès au dossier patient (historique du traitement, données biologiques, données cliniques,…).</v>
      </c>
      <c r="D59" s="102"/>
      <c r="E59" s="103"/>
    </row>
    <row r="60" spans="2:5" ht="36" customHeight="1">
      <c r="B60" s="185" t="str">
        <f t="shared" si="10"/>
        <v>H.05</v>
      </c>
      <c r="C60" s="185" t="str">
        <f t="shared" si="11"/>
        <v>Les personnes chargées du transport des médicaments entre la PUI et votre unité de soins sont formées à la spécificité de ces produits.</v>
      </c>
      <c r="D60" s="102"/>
      <c r="E60" s="103"/>
    </row>
    <row r="61" spans="2:5" ht="36" customHeight="1">
      <c r="B61" s="185" t="str">
        <f t="shared" si="10"/>
        <v>H.06</v>
      </c>
      <c r="C61" s="185" t="str">
        <f t="shared" si="11"/>
        <v>Le transport des médicaments de la PUI à votre unité de soins préserve la confidentialité des données patients.</v>
      </c>
      <c r="D61" s="102"/>
      <c r="E61" s="103"/>
    </row>
  </sheetData>
  <sheetProtection password="E9B9" sheet="1" pivotTables="0"/>
  <mergeCells count="1">
    <mergeCell ref="B5:C5"/>
  </mergeCells>
  <conditionalFormatting sqref="D6:D17 D19:D29 D31:D37 D40:D46 D48:D54 D56:D61">
    <cfRule type="cellIs" priority="1" dxfId="224" operator="equal" stopIfTrue="1">
      <formula>"Non"</formula>
    </cfRule>
    <cfRule type="cellIs" priority="2" dxfId="225" operator="equal" stopIfTrue="1">
      <formula>"Oui partiellement"</formula>
    </cfRule>
    <cfRule type="expression" priority="3" dxfId="223" stopIfTrue="1">
      <formula>OR(D6="Oui",D6="Oui totalement")</formula>
    </cfRule>
  </conditionalFormatting>
  <conditionalFormatting sqref="D6">
    <cfRule type="expression" priority="4" dxfId="223" stopIfTrue="1">
      <formula>OR(D6="Oui",D6="Oui totalement")</formula>
    </cfRule>
    <cfRule type="cellIs" priority="5" dxfId="224" operator="equal" stopIfTrue="1">
      <formula>"Non"</formula>
    </cfRule>
    <cfRule type="cellIs" priority="6" dxfId="225" operator="equal" stopIfTrue="1">
      <formula>"Oui partiellement"</formula>
    </cfRule>
  </conditionalFormatting>
  <dataValidations count="4">
    <dataValidation type="list" showInputMessage="1" showErrorMessage="1" sqref="D40:D46 D31:D37 D6:D17 D19:D29 D48:D61">
      <formula1>OFFSET(INDIRECT(VLOOKUP(B40,RéfN4,4,FALSE)),,,,1)</formula1>
    </dataValidation>
    <dataValidation type="list" allowBlank="1" showInputMessage="1" showErrorMessage="1" sqref="B47 B4:B5 B18 B30 B39 B55">
      <formula1>OFFSET(RéfN3,,,,1)</formula1>
    </dataValidation>
    <dataValidation type="list" allowBlank="1" showInputMessage="1" showErrorMessage="1" sqref="B38 B3">
      <formula1>OFFSET(RéfN2,,,,1)</formula1>
    </dataValidation>
    <dataValidation type="list" allowBlank="1" showInputMessage="1" showErrorMessage="1" sqref="B2">
      <formula1>OFFSET(RéfN1,,,,1)</formula1>
    </dataValidation>
  </dataValidations>
  <printOptions/>
  <pageMargins left="0.3937007874015748" right="0.3937007874015748" top="0.7874015748031497" bottom="0.5905511811023623" header="0.3937007874015748" footer="0.3937007874015748"/>
  <pageSetup fitToHeight="0" fitToWidth="1" horizontalDpi="600" verticalDpi="600" orientation="portrait" paperSize="9" r:id="rId2"/>
  <headerFooter alignWithMargins="0">
    <oddHeader>&amp;LANAP&amp;RInter Diag Médicaments V2</oddHeader>
    <oddFooter>&amp;R&amp;P / &amp;N</oddFooter>
  </headerFooter>
  <rowBreaks count="2" manualBreakCount="2">
    <brk id="17" max="255" man="1"/>
    <brk id="37" min="1" max="4" man="1"/>
  </rowBreaks>
  <drawing r:id="rId1"/>
</worksheet>
</file>

<file path=xl/worksheets/sheet6.xml><?xml version="1.0" encoding="utf-8"?>
<worksheet xmlns="http://schemas.openxmlformats.org/spreadsheetml/2006/main" xmlns:r="http://schemas.openxmlformats.org/officeDocument/2006/relationships">
  <sheetPr codeName="Feuil6">
    <tabColor rgb="FF002060"/>
    <pageSetUpPr fitToPage="1"/>
  </sheetPr>
  <dimension ref="A2:E88"/>
  <sheetViews>
    <sheetView showGridLines="0" showRowColHeaders="0" zoomScale="80" zoomScaleNormal="80" zoomScalePageLayoutView="0" workbookViewId="0" topLeftCell="A1">
      <pane ySplit="2" topLeftCell="A3" activePane="bottomLeft" state="frozen"/>
      <selection pane="topLeft" activeCell="AK26" sqref="AK26"/>
      <selection pane="bottomLeft" activeCell="D5" sqref="D5"/>
    </sheetView>
  </sheetViews>
  <sheetFormatPr defaultColWidth="12" defaultRowHeight="25.5" customHeight="1"/>
  <cols>
    <col min="1" max="1" width="5" style="1" customWidth="1"/>
    <col min="2" max="2" width="10" style="2" customWidth="1"/>
    <col min="3" max="3" width="94.5" style="1" customWidth="1"/>
    <col min="4" max="4" width="19.5" style="1" customWidth="1"/>
    <col min="5" max="5" width="61.66015625" style="1" customWidth="1"/>
    <col min="6" max="36" width="5.83203125" style="1" customWidth="1"/>
    <col min="37" max="16384" width="12" style="1" customWidth="1"/>
  </cols>
  <sheetData>
    <row r="1" ht="74.25" customHeight="1"/>
    <row r="2" spans="2:5" ht="40.5" customHeight="1">
      <c r="B2" s="110">
        <v>2</v>
      </c>
      <c r="C2" s="110" t="str">
        <f>VLOOKUP(B2,RéfN1,2,FALSE)</f>
        <v>Sécurisation de la prise en charge médicamenteuse</v>
      </c>
      <c r="D2" s="3"/>
      <c r="E2" s="4" t="s">
        <v>328</v>
      </c>
    </row>
    <row r="3" spans="2:5" s="113" customFormat="1" ht="36" customHeight="1">
      <c r="B3" s="204" t="s">
        <v>387</v>
      </c>
      <c r="C3" s="204" t="str">
        <f>VLOOKUP(B3,RéfN2,3,FALSE)</f>
        <v>Entrée et sortie du patient</v>
      </c>
      <c r="D3" s="116"/>
      <c r="E3" s="117"/>
    </row>
    <row r="4" spans="2:5" s="107" customFormat="1" ht="30" customHeight="1">
      <c r="B4" s="104" t="s">
        <v>338</v>
      </c>
      <c r="C4" s="104" t="str">
        <f>VLOOKUP(B4,RéfN3,3,FALSE)</f>
        <v>Entrée et dossier du patient</v>
      </c>
      <c r="D4" s="118"/>
      <c r="E4" s="119"/>
    </row>
    <row r="5" spans="2:5" s="107" customFormat="1" ht="36" customHeight="1">
      <c r="B5" s="185" t="str">
        <f>$B$4&amp;TEXT(ROW()-ROW($B$4),".00")</f>
        <v>I.01</v>
      </c>
      <c r="C5" s="10" t="str">
        <f>VLOOKUP(B5,RéfN4,3,FALSE)</f>
        <v>Un protocole recense les situations dans lesquelles l'autonomie peut être laissée au patient pour la prise de ses médicaments, ainsi que les médicaments concernés.</v>
      </c>
      <c r="D5" s="102"/>
      <c r="E5" s="103"/>
    </row>
    <row r="6" spans="2:5" s="107" customFormat="1" ht="36" customHeight="1">
      <c r="B6" s="185" t="str">
        <f aca="true" t="shared" si="0" ref="B6:B15">$B$4&amp;TEXT(ROW()-ROW($B$4),".00")</f>
        <v>I.02</v>
      </c>
      <c r="C6" s="10" t="str">
        <f aca="true" t="shared" si="1" ref="C6:C15">VLOOKUP(B6,RéfN4,3,FALSE)</f>
        <v>L'autonomie du patient pour prendre lui-même ses médicaments est une décision concertée du médecin et de l'IDE.</v>
      </c>
      <c r="D6" s="102"/>
      <c r="E6" s="103"/>
    </row>
    <row r="7" spans="2:5" s="107" customFormat="1" ht="36" customHeight="1">
      <c r="B7" s="185" t="str">
        <f t="shared" si="0"/>
        <v>I.03</v>
      </c>
      <c r="C7" s="10" t="str">
        <f t="shared" si="1"/>
        <v>Cette décision est indiquée en clair dans le dossier du patient.</v>
      </c>
      <c r="D7" s="102"/>
      <c r="E7" s="103"/>
    </row>
    <row r="8" spans="2:5" s="107" customFormat="1" ht="36" customHeight="1">
      <c r="B8" s="185" t="str">
        <f t="shared" si="0"/>
        <v>I.04</v>
      </c>
      <c r="C8" s="10" t="str">
        <f t="shared" si="1"/>
        <v>Les éventuels troubles de la déglutition du patient sont indiqués dans le dossier.</v>
      </c>
      <c r="D8" s="102"/>
      <c r="E8" s="103"/>
    </row>
    <row r="9" spans="2:5" ht="36" customHeight="1">
      <c r="B9" s="185" t="str">
        <f t="shared" si="0"/>
        <v>I.05</v>
      </c>
      <c r="C9" s="10" t="str">
        <f t="shared" si="1"/>
        <v>Les allergies éventuelles du patient sont systématiquement mentionnées dans le dossier.</v>
      </c>
      <c r="D9" s="102"/>
      <c r="E9" s="103"/>
    </row>
    <row r="10" spans="2:5" ht="36" customHeight="1">
      <c r="B10" s="185" t="str">
        <f t="shared" si="0"/>
        <v>I.06</v>
      </c>
      <c r="C10" s="10" t="str">
        <f t="shared" si="1"/>
        <v>Le poids du patient est mesuré et indiqué au dossier.</v>
      </c>
      <c r="D10" s="102"/>
      <c r="E10" s="103"/>
    </row>
    <row r="11" spans="2:5" ht="36" customHeight="1">
      <c r="B11" s="185" t="str">
        <f t="shared" si="0"/>
        <v>I.07</v>
      </c>
      <c r="C11" s="10" t="str">
        <f t="shared" si="1"/>
        <v>En cas de séjour prolongé, le poids du patient est mesuré à intervalle régulier et indiqué dans son dossier.</v>
      </c>
      <c r="D11" s="102"/>
      <c r="E11" s="103"/>
    </row>
    <row r="12" spans="2:5" ht="40.5" customHeight="1">
      <c r="B12" s="185" t="str">
        <f t="shared" si="0"/>
        <v>I.08</v>
      </c>
      <c r="C12" s="10" t="str">
        <f t="shared" si="1"/>
        <v>En cas de séjour prolongé, la fonction rénale du patient est évaluée à intervalle régulier et les résultats sont notés dans son dossier.</v>
      </c>
      <c r="D12" s="102"/>
      <c r="E12" s="103"/>
    </row>
    <row r="13" spans="2:5" ht="36" customHeight="1">
      <c r="B13" s="185" t="str">
        <f t="shared" si="0"/>
        <v>I.09</v>
      </c>
      <c r="C13" s="10" t="str">
        <f t="shared" si="1"/>
        <v>Lors de l'admission du patient, le médecin prend connaissance de son traitement personnel et décide quel médicament est conservé, substitué ou arrêté.</v>
      </c>
      <c r="D13" s="102"/>
      <c r="E13" s="103"/>
    </row>
    <row r="14" spans="2:5" ht="36" customHeight="1">
      <c r="B14" s="185" t="str">
        <f t="shared" si="0"/>
        <v>I.10</v>
      </c>
      <c r="C14" s="10" t="str">
        <f t="shared" si="1"/>
        <v>Les éventuelles modifications de ce traitement (arrêt ou substitution) sont expliquées au patient et/ou à la famille.</v>
      </c>
      <c r="D14" s="102"/>
      <c r="E14" s="103"/>
    </row>
    <row r="15" spans="2:5" ht="36" customHeight="1">
      <c r="B15" s="185" t="str">
        <f t="shared" si="0"/>
        <v>I.11</v>
      </c>
      <c r="C15" s="10" t="str">
        <f t="shared" si="1"/>
        <v>Les prescriptions médicamenteuses de patients en provenance d'autres unités de soins sont reçues avant ou en même temps que le patient lui-même.</v>
      </c>
      <c r="D15" s="102"/>
      <c r="E15" s="103"/>
    </row>
    <row r="16" spans="1:5" ht="30" customHeight="1">
      <c r="A16" s="107"/>
      <c r="B16" s="104" t="s">
        <v>339</v>
      </c>
      <c r="C16" s="104" t="str">
        <f>VLOOKUP(B16,RéfN3,3,FALSE)</f>
        <v>Traitement personnel du patient</v>
      </c>
      <c r="D16" s="114"/>
      <c r="E16" s="188"/>
    </row>
    <row r="17" spans="1:5" ht="36" customHeight="1">
      <c r="A17" s="107"/>
      <c r="B17" s="185" t="str">
        <f>$B$16&amp;TEXT(ROW()-ROW($B$16),".00")</f>
        <v>J.01</v>
      </c>
      <c r="C17" s="10" t="str">
        <f>VLOOKUP(B17,RéfN4,3,FALSE)</f>
        <v>Un document décrit les règles de gestion du traitement personnel du patient.</v>
      </c>
      <c r="D17" s="102"/>
      <c r="E17" s="103"/>
    </row>
    <row r="18" spans="1:5" ht="36" customHeight="1">
      <c r="A18" s="107"/>
      <c r="B18" s="185" t="str">
        <f>$B$16&amp;TEXT(ROW()-ROW($B$16),".00")</f>
        <v>J.02</v>
      </c>
      <c r="C18" s="10" t="str">
        <f>VLOOKUP(B18,RéfN4,3,FALSE)</f>
        <v>Une modification importante du traitement du patient fait l'objet d'une concertation entre le médecin hospitalier et le médecin traitant du patient.</v>
      </c>
      <c r="D18" s="102"/>
      <c r="E18" s="103"/>
    </row>
    <row r="19" spans="1:5" ht="36" customHeight="1">
      <c r="A19" s="107"/>
      <c r="B19" s="185" t="str">
        <f>$B$16&amp;TEXT(ROW()-ROW($B$16),".00")</f>
        <v>J.03</v>
      </c>
      <c r="C19" s="10" t="str">
        <f>VLOOKUP(B19,RéfN4,3,FALSE)</f>
        <v>Les médicaments personnels du patient sont isolés dès l'admission et stockés dans un emplacement spécifique du poste de soins de l'unité.</v>
      </c>
      <c r="D19" s="102"/>
      <c r="E19" s="103"/>
    </row>
    <row r="20" spans="1:5" ht="36" customHeight="1">
      <c r="A20" s="107"/>
      <c r="B20" s="185" t="str">
        <f>$B$16&amp;TEXT(ROW()-ROW($B$16),".00")</f>
        <v>J.04</v>
      </c>
      <c r="C20" s="10" t="str">
        <f>VLOOKUP(B20,RéfN4,3,FALSE)</f>
        <v>Les médicaments personnels sont rendus à la famille ou au patient lors de sa sortie seulement si la prescription de sortie mentionne ces mêmes médicaments.</v>
      </c>
      <c r="D20" s="102"/>
      <c r="E20" s="103"/>
    </row>
    <row r="21" spans="2:5" s="107" customFormat="1" ht="30" customHeight="1">
      <c r="B21" s="104" t="s">
        <v>340</v>
      </c>
      <c r="C21" s="104" t="str">
        <f>VLOOKUP(B21,RéfN3,3,FALSE)</f>
        <v>Préparation de la sortie du patient</v>
      </c>
      <c r="D21" s="114"/>
      <c r="E21" s="231" t="s">
        <v>424</v>
      </c>
    </row>
    <row r="22" spans="2:5" ht="36" customHeight="1">
      <c r="B22" s="10" t="str">
        <f>$B$21&amp;TEXT(ROW()-ROW($B$21),".00")</f>
        <v>K.01</v>
      </c>
      <c r="C22" s="10" t="str">
        <f>VLOOKUP(B22,RéfN4,3,FALSE)</f>
        <v>Dans votre unité de soins il existe un document recensant les médicaments qui justifient d'informer le patient, avant sa sortie, des règles de leur bon usage.</v>
      </c>
      <c r="D22" s="102"/>
      <c r="E22" s="103"/>
    </row>
    <row r="23" spans="2:5" ht="36" customHeight="1">
      <c r="B23" s="10" t="str">
        <f>$B$21&amp;TEXT(ROW()-ROW($B$21),".00")</f>
        <v>K.02</v>
      </c>
      <c r="C23" s="10" t="str">
        <f>VLOOKUP(B23,RéfN4,3,FALSE)</f>
        <v>Durant son séjour, le patient et sa famille reçoivent, de l'équipe soignante ou de la pharmacie, des informations relatives au traitement médicamenteux.</v>
      </c>
      <c r="D23" s="102"/>
      <c r="E23" s="103"/>
    </row>
    <row r="24" spans="2:5" ht="36" customHeight="1">
      <c r="B24" s="10" t="str">
        <f>$B$21&amp;TEXT(ROW()-ROW($B$21),".00")</f>
        <v>K.03</v>
      </c>
      <c r="C24" s="10" t="str">
        <f>VLOOKUP(B24,RéfN4,3,FALSE)</f>
        <v>En cas de transfert du patient vers des soins de suite, USLD ou EHPAD, l'ensemble des prescriptions médicamenteuses du patient l'accompagnent.</v>
      </c>
      <c r="D24" s="102"/>
      <c r="E24" s="103"/>
    </row>
    <row r="25" spans="2:5" ht="40.5" customHeight="1">
      <c r="B25" s="10" t="str">
        <f>$B$21&amp;TEXT(ROW()-ROW($B$21),".00")</f>
        <v>K.04</v>
      </c>
      <c r="C25" s="10" t="str">
        <f>VLOOKUP(B25,RéfN4,3,FALSE)</f>
        <v>En cas de révision profonde du traitement, le médecin traitant du patient en est informé à sa sortie.</v>
      </c>
      <c r="D25" s="102"/>
      <c r="E25" s="103"/>
    </row>
    <row r="26" spans="2:5" ht="40.5" customHeight="1">
      <c r="B26" s="204" t="s">
        <v>388</v>
      </c>
      <c r="C26" s="204" t="str">
        <f>VLOOKUP(B26,RéfN2,3,FALSE)</f>
        <v>Prescription</v>
      </c>
      <c r="D26" s="116"/>
      <c r="E26" s="117"/>
    </row>
    <row r="27" spans="2:5" s="107" customFormat="1" ht="30" customHeight="1">
      <c r="B27" s="104" t="s">
        <v>335</v>
      </c>
      <c r="C27" s="104" t="str">
        <f>VLOOKUP(B27,RéfN3,3,FALSE)</f>
        <v>Prescription</v>
      </c>
      <c r="D27" s="114"/>
      <c r="E27" s="115"/>
    </row>
    <row r="28" spans="2:5" ht="36" customHeight="1">
      <c r="B28" s="10" t="str">
        <f aca="true" t="shared" si="2" ref="B28:B38">$B$27&amp;TEXT(ROW()-ROW($B$27),".00")</f>
        <v>L.01</v>
      </c>
      <c r="C28" s="10" t="str">
        <f>VLOOKUP(B28,RéfN4,3,FALSE)</f>
        <v>Les prescriptions médicamenteuses des patients sont informatisées en intégralité.</v>
      </c>
      <c r="D28" s="102"/>
      <c r="E28" s="103"/>
    </row>
    <row r="29" spans="2:5" ht="36" customHeight="1">
      <c r="B29" s="10" t="str">
        <f t="shared" si="2"/>
        <v>L.02</v>
      </c>
      <c r="C29" s="10" t="str">
        <f aca="true" t="shared" si="3" ref="C29:C38">VLOOKUP(B29,RéfN4,3,FALSE)</f>
        <v>Le support de prescription (papier/informatique) inclut les médicaments du traitement personnel du patient validés (conservés / substitués) lors de l'admission.</v>
      </c>
      <c r="D29" s="102"/>
      <c r="E29" s="103"/>
    </row>
    <row r="30" spans="2:5" ht="36" customHeight="1">
      <c r="B30" s="10" t="str">
        <f t="shared" si="2"/>
        <v>L.03</v>
      </c>
      <c r="C30" s="10" t="str">
        <f t="shared" si="3"/>
        <v>Les prescriptions des médecins de votre unité sont intégralement conformes aux bonnes pratiques (datées, lisibles, signées, dosages, posologies…).</v>
      </c>
      <c r="D30" s="102"/>
      <c r="E30" s="103"/>
    </row>
    <row r="31" spans="2:5" ht="36" customHeight="1">
      <c r="B31" s="10" t="str">
        <f t="shared" si="2"/>
        <v>L.04</v>
      </c>
      <c r="C31" s="10" t="str">
        <f t="shared" si="3"/>
        <v>Dans la mesure du possible, les prescripteurs s'astreignent à prescrire au livret thérapeutique.</v>
      </c>
      <c r="D31" s="102"/>
      <c r="E31" s="103"/>
    </row>
    <row r="32" spans="2:5" ht="36" customHeight="1">
      <c r="B32" s="10" t="str">
        <f t="shared" si="2"/>
        <v>L.05</v>
      </c>
      <c r="C32" s="10" t="str">
        <f t="shared" si="3"/>
        <v>Les prescripteurs sont informés des substitutions et des remplacements de traitement par la pharmacie.</v>
      </c>
      <c r="D32" s="102"/>
      <c r="E32" s="103"/>
    </row>
    <row r="33" spans="2:5" ht="40.5" customHeight="1">
      <c r="B33" s="10" t="str">
        <f t="shared" si="2"/>
        <v>L.06</v>
      </c>
      <c r="C33" s="10" t="str">
        <f t="shared" si="3"/>
        <v>Les prescripteurs sont informés en cas de non administration de médicaments.</v>
      </c>
      <c r="D33" s="102"/>
      <c r="E33" s="103"/>
    </row>
    <row r="34" spans="2:5" ht="36" customHeight="1">
      <c r="B34" s="10" t="str">
        <f t="shared" si="2"/>
        <v>L.07</v>
      </c>
      <c r="C34" s="10" t="str">
        <f t="shared" si="3"/>
        <v>La prescription différencie clairement les formes injectables des autres formes de médicaments.</v>
      </c>
      <c r="D34" s="102"/>
      <c r="E34" s="103"/>
    </row>
    <row r="35" spans="2:5" ht="36" customHeight="1">
      <c r="B35" s="10" t="str">
        <f t="shared" si="2"/>
        <v>L.08</v>
      </c>
      <c r="C35" s="10" t="str">
        <f t="shared" si="3"/>
        <v>Les modalités de dilution des médicaments injectables (nature et volume du véhicule) sont prescrites.</v>
      </c>
      <c r="D35" s="102"/>
      <c r="E35" s="103"/>
    </row>
    <row r="36" spans="2:5" ht="36" customHeight="1">
      <c r="B36" s="10" t="str">
        <f t="shared" si="2"/>
        <v>L.09</v>
      </c>
      <c r="C36" s="10" t="str">
        <f t="shared" si="3"/>
        <v>Les prescriptions conditionnelles (si besoin) d'antalgiques font l'objet d'un protocole d'administration.</v>
      </c>
      <c r="D36" s="102"/>
      <c r="E36" s="103"/>
    </row>
    <row r="37" spans="2:5" ht="36" customHeight="1">
      <c r="B37" s="185" t="str">
        <f t="shared" si="2"/>
        <v>L.10</v>
      </c>
      <c r="C37" s="185" t="str">
        <f t="shared" si="3"/>
        <v>En cas de prescriptions orales en urgence, celles-ci sont par la suite régularisées systématiquement par le médecin.</v>
      </c>
      <c r="D37" s="102"/>
      <c r="E37" s="103"/>
    </row>
    <row r="38" spans="2:5" ht="36" customHeight="1">
      <c r="B38" s="10" t="str">
        <f t="shared" si="2"/>
        <v>L.11</v>
      </c>
      <c r="C38" s="10" t="str">
        <f t="shared" si="3"/>
        <v>Il arrive que les IDE transcrivent eux-mêmes les prescriptions (sur papier ou informatique).</v>
      </c>
      <c r="D38" s="102"/>
      <c r="E38" s="103"/>
    </row>
    <row r="39" spans="2:5" ht="40.5" customHeight="1">
      <c r="B39" s="204" t="s">
        <v>389</v>
      </c>
      <c r="C39" s="204" t="str">
        <f>VLOOKUP(B39,RéfN2,3,FALSE)</f>
        <v>Dispensation</v>
      </c>
      <c r="D39" s="116"/>
      <c r="E39" s="117"/>
    </row>
    <row r="40" spans="2:5" s="107" customFormat="1" ht="30" customHeight="1">
      <c r="B40" s="104" t="s">
        <v>336</v>
      </c>
      <c r="C40" s="104" t="str">
        <f>VLOOKUP(B40,RéfN3,3,FALSE)</f>
        <v>Analyse pharmaceutique</v>
      </c>
      <c r="D40" s="114"/>
      <c r="E40" s="115"/>
    </row>
    <row r="41" spans="2:5" ht="36" customHeight="1">
      <c r="B41" s="10" t="str">
        <f aca="true" t="shared" si="4" ref="B41:B46">$B$40&amp;TEXT(ROW()-ROW($B$40),".00")</f>
        <v>M.01</v>
      </c>
      <c r="C41" s="10" t="str">
        <f aca="true" t="shared" si="5" ref="C41:C46">VLOOKUP(B41,RéfN4,3,FALSE)</f>
        <v>Les prescriptions médicamenteuses de votre unité de soins sont analysées en intégralité par un pharmacien à un rythme adapté au type de séjour.</v>
      </c>
      <c r="D41" s="102"/>
      <c r="E41" s="103"/>
    </row>
    <row r="42" spans="2:5" ht="36" customHeight="1">
      <c r="B42" s="10" t="str">
        <f t="shared" si="4"/>
        <v>M.02</v>
      </c>
      <c r="C42" s="10" t="str">
        <f t="shared" si="5"/>
        <v>Votre unité de soins reçoit au moins une fois par semaine un avis pharmaceutique d'adaptation d'une prescription.</v>
      </c>
      <c r="D42" s="102"/>
      <c r="E42" s="103"/>
    </row>
    <row r="43" spans="2:5" ht="36" customHeight="1">
      <c r="B43" s="10" t="str">
        <f t="shared" si="4"/>
        <v>M.03</v>
      </c>
      <c r="C43" s="10" t="str">
        <f t="shared" si="5"/>
        <v>Les types d'analyse pharmaceutique à effectuer sont convenus entre le médecin responsable de votre unité de soins et la PUI.</v>
      </c>
      <c r="D43" s="102"/>
      <c r="E43" s="103"/>
    </row>
    <row r="44" spans="2:5" ht="36" customHeight="1">
      <c r="B44" s="10" t="str">
        <f t="shared" si="4"/>
        <v>M.04</v>
      </c>
      <c r="C44" s="10" t="str">
        <f t="shared" si="5"/>
        <v>En accord avec le responsable médical de l'unité de soins, la pharmacie adapte son niveau d'analyse en fonction de l'expertise du prescripteur.</v>
      </c>
      <c r="D44" s="102"/>
      <c r="E44" s="103"/>
    </row>
    <row r="45" spans="2:5" ht="36" customHeight="1">
      <c r="B45" s="10" t="str">
        <f t="shared" si="4"/>
        <v>M.05</v>
      </c>
      <c r="C45" s="10" t="str">
        <f t="shared" si="5"/>
        <v>Les modalités de transmission des avis pharmaceutiques ont fait l'objet d'une concertation entre médecin et pharmacien.</v>
      </c>
      <c r="D45" s="102"/>
      <c r="E45" s="103"/>
    </row>
    <row r="46" spans="2:5" ht="36" customHeight="1">
      <c r="B46" s="10" t="str">
        <f t="shared" si="4"/>
        <v>M.06</v>
      </c>
      <c r="C46" s="10" t="str">
        <f t="shared" si="5"/>
        <v>Les médecins communiquent leur décision à la pharmacie par rapport à l'avis pharmaceutique</v>
      </c>
      <c r="D46" s="102"/>
      <c r="E46" s="103"/>
    </row>
    <row r="47" spans="2:5" s="107" customFormat="1" ht="30" customHeight="1">
      <c r="B47" s="104" t="s">
        <v>320</v>
      </c>
      <c r="C47" s="104" t="str">
        <f>VLOOKUP(B47,RéfN3,3,FALSE)</f>
        <v>Délivrance nominative</v>
      </c>
      <c r="D47" s="114"/>
      <c r="E47" s="115"/>
    </row>
    <row r="48" spans="2:5" ht="36" customHeight="1">
      <c r="B48" s="10" t="str">
        <f aca="true" t="shared" si="6" ref="B48:B54">$B$47&amp;TEXT(ROW()-ROW($B$47),".00")</f>
        <v>N.01</v>
      </c>
      <c r="C48" s="10" t="str">
        <f>VLOOKUP(B48,RéfN4,3,FALSE)</f>
        <v>La majorité (&gt;50% des lignes) du traitement du patient est préparée et délivrée nominativement par la pharmacie.</v>
      </c>
      <c r="D48" s="102"/>
      <c r="E48" s="103"/>
    </row>
    <row r="49" spans="2:5" ht="36" customHeight="1">
      <c r="B49" s="10" t="str">
        <f t="shared" si="6"/>
        <v>N.02</v>
      </c>
      <c r="C49" s="10" t="str">
        <f aca="true" t="shared" si="7" ref="C49:C54">VLOOKUP(B49,RéfN4,3,FALSE)</f>
        <v>Le rythme de cette délivrance nominative est généralement adapté aux modifications de traitement durant le séjour du patient.</v>
      </c>
      <c r="D49" s="102"/>
      <c r="E49" s="103"/>
    </row>
    <row r="50" spans="2:5" ht="36" customHeight="1">
      <c r="B50" s="10" t="str">
        <f t="shared" si="6"/>
        <v>N.03</v>
      </c>
      <c r="C50" s="10" t="str">
        <f t="shared" si="7"/>
        <v>La délivrance nominative de la PUI nécessite de nombreuses adaptations dans votre unité de soins (changement de prescription, compléments par certaines formes…).</v>
      </c>
      <c r="D50" s="102"/>
      <c r="E50" s="103"/>
    </row>
    <row r="51" spans="2:5" ht="33" customHeight="1">
      <c r="B51" s="10" t="str">
        <f t="shared" si="6"/>
        <v>N.04</v>
      </c>
      <c r="C51" s="10" t="str">
        <f t="shared" si="7"/>
        <v>Les délivrances nominatives arrivent dans des contenants (bacs, tiroirs, casiers, sachets…) adaptés au mode de rangement dans votre unité de soins.</v>
      </c>
      <c r="D51" s="102"/>
      <c r="E51" s="103"/>
    </row>
    <row r="52" spans="2:5" ht="33" customHeight="1">
      <c r="B52" s="10" t="str">
        <f t="shared" si="6"/>
        <v>N.05</v>
      </c>
      <c r="C52" s="10" t="str">
        <f t="shared" si="7"/>
        <v>Votre unité reglobalise certains médicaments délivrés nominativement par la pharmacie.</v>
      </c>
      <c r="D52" s="102"/>
      <c r="E52" s="103"/>
    </row>
    <row r="53" spans="2:5" ht="33" customHeight="1">
      <c r="B53" s="10" t="str">
        <f t="shared" si="6"/>
        <v>N.06</v>
      </c>
      <c r="C53" s="10" t="str">
        <f t="shared" si="7"/>
        <v>Sauf exception, les formes orales de médicaments sont en doses unitaires identifiables (industrielles ou reconditionnées/surconditionnées par la PUI).</v>
      </c>
      <c r="D53" s="102"/>
      <c r="E53" s="103"/>
    </row>
    <row r="54" spans="2:5" ht="36" customHeight="1">
      <c r="B54" s="10" t="str">
        <f t="shared" si="6"/>
        <v>N.07</v>
      </c>
      <c r="C54" s="10" t="str">
        <f t="shared" si="7"/>
        <v>Les doses fractionnées (demi ou quart) sont délivrées par la PUI en conditionnement unitaire identifiable.</v>
      </c>
      <c r="D54" s="102"/>
      <c r="E54" s="103"/>
    </row>
    <row r="55" spans="2:5" ht="36" customHeight="1">
      <c r="B55" s="204" t="s">
        <v>390</v>
      </c>
      <c r="C55" s="204" t="str">
        <f>VLOOKUP(B55,RéfN2,3,FALSE)</f>
        <v>Préparation et administration</v>
      </c>
      <c r="D55" s="116"/>
      <c r="E55" s="117"/>
    </row>
    <row r="56" spans="2:5" s="107" customFormat="1" ht="30" customHeight="1">
      <c r="B56" s="104" t="s">
        <v>321</v>
      </c>
      <c r="C56" s="104" t="str">
        <f>VLOOKUP(B56,RéfN3,3,FALSE)</f>
        <v>Préparation de l'administration</v>
      </c>
      <c r="D56" s="114"/>
      <c r="E56" s="115"/>
    </row>
    <row r="57" spans="2:5" ht="40.5" customHeight="1">
      <c r="B57" s="10" t="str">
        <f aca="true" t="shared" si="8" ref="B57:B69">$B$56&amp;TEXT(ROW()-ROW($B$56),".00")</f>
        <v>O.01</v>
      </c>
      <c r="C57" s="10" t="str">
        <f aca="true" t="shared" si="9" ref="C57:C65">VLOOKUP(B57,RéfN4,3,FALSE)</f>
        <v>Une consigne ou une règle prévoit que l'IDE ne réponde plus au téléphone lorsqu'il est en train de préparer des médicaments. Cette règle est respectée.</v>
      </c>
      <c r="D57" s="102"/>
      <c r="E57" s="193"/>
    </row>
    <row r="58" spans="2:5" ht="36" customHeight="1">
      <c r="B58" s="10" t="str">
        <f t="shared" si="8"/>
        <v>O.02</v>
      </c>
      <c r="C58" s="10" t="str">
        <f t="shared" si="9"/>
        <v>Dans votre unité de soins il existe un document décrivant les règles de découpes des blisters de médicaments (identification du médicament).</v>
      </c>
      <c r="D58" s="102"/>
      <c r="E58" s="103"/>
    </row>
    <row r="59" spans="2:5" ht="36" customHeight="1">
      <c r="B59" s="10" t="str">
        <f t="shared" si="8"/>
        <v>O.03</v>
      </c>
      <c r="C59" s="10" t="str">
        <f>VLOOKUP(B59,RéfN4,3,FALSE)</f>
        <v>Médecins et IDE ont défini ensemble les symboles utilisés pour la prescription (arrêt de traitement, sous condition…) [répondre NA si prescription informatisée]</v>
      </c>
      <c r="D59" s="102"/>
      <c r="E59" s="103"/>
    </row>
    <row r="60" spans="2:5" ht="36" customHeight="1">
      <c r="B60" s="10" t="str">
        <f t="shared" si="8"/>
        <v>O.04</v>
      </c>
      <c r="C60" s="10" t="str">
        <f>VLOOKUP(B60,RéfN4,3,FALSE)</f>
        <v>Dans votre unité de soins, la préparation et l'administration des médicaments est faite au vu de la prescription initiale, et non d'une retranscription de cette prescription.</v>
      </c>
      <c r="D60" s="102"/>
      <c r="E60" s="103"/>
    </row>
    <row r="61" spans="2:5" ht="36" customHeight="1">
      <c r="B61" s="10" t="str">
        <f t="shared" si="8"/>
        <v>O.05</v>
      </c>
      <c r="C61" s="10" t="str">
        <f>VLOOKUP(B61,RéfN4,3,FALSE)</f>
        <v>Le tiroir ou pilulier utilisé pour apporter les doses à administrer jusqu'à la chambre est identifié au nom du patient.</v>
      </c>
      <c r="D61" s="102"/>
      <c r="E61" s="103"/>
    </row>
    <row r="62" spans="2:5" ht="36" customHeight="1">
      <c r="B62" s="10" t="str">
        <f t="shared" si="8"/>
        <v>O.06</v>
      </c>
      <c r="C62" s="10" t="str">
        <f>VLOOKUP(B62,RéfN4,3,FALSE)</f>
        <v>Les dimensions du tiroir ou pilulier sont adaptées au volume des produits (pas de déconditionnement, pas de sachet plié, pas de case qui déborde…)</v>
      </c>
      <c r="D62" s="102"/>
      <c r="E62" s="103"/>
    </row>
    <row r="63" spans="2:5" ht="36" customHeight="1">
      <c r="B63" s="10" t="str">
        <f t="shared" si="8"/>
        <v>O.07</v>
      </c>
      <c r="C63" s="10" t="str">
        <f t="shared" si="9"/>
        <v>Le tiroir ou pilulier est compartimenté par moments de prise (matin, midi, soir, éventuellement nuit).</v>
      </c>
      <c r="D63" s="102"/>
      <c r="E63" s="103"/>
    </row>
    <row r="64" spans="2:5" ht="40.5" customHeight="1">
      <c r="B64" s="10" t="str">
        <f t="shared" si="8"/>
        <v>O.08</v>
      </c>
      <c r="C64" s="10" t="str">
        <f t="shared" si="9"/>
        <v>La préparation des tiroirs ou piluliers se fait patient par patient et non pas médicament par médicament.</v>
      </c>
      <c r="D64" s="102"/>
      <c r="E64" s="103"/>
    </row>
    <row r="65" spans="2:5" ht="36" customHeight="1">
      <c r="B65" s="10" t="str">
        <f t="shared" si="8"/>
        <v>O.09</v>
      </c>
      <c r="C65" s="10" t="str">
        <f t="shared" si="9"/>
        <v>A l'intérieur du tiroir ou pilulier, tous les médicaments sont identifiables (dénomination, dosage, date de péremption, numéro de lot).</v>
      </c>
      <c r="D65" s="102"/>
      <c r="E65" s="103"/>
    </row>
    <row r="66" spans="2:5" ht="36" customHeight="1">
      <c r="B66" s="10" t="str">
        <f t="shared" si="8"/>
        <v>O.10</v>
      </c>
      <c r="C66" s="10" t="str">
        <f>VLOOKUP(B66,RéfN4,3,FALSE)</f>
        <v>Avant de commencer son tour, l'IDE vérifie le contenu du tiroir ou pilulier dans le poste de soins à proximité de l'armoire pour pouvoir le compléter éventuellement.</v>
      </c>
      <c r="D66" s="102"/>
      <c r="E66" s="103"/>
    </row>
    <row r="67" spans="2:5" ht="36" customHeight="1">
      <c r="B67" s="10" t="str">
        <f t="shared" si="8"/>
        <v>O.11</v>
      </c>
      <c r="C67" s="10" t="str">
        <f>VLOOKUP(B67,RéfN4,3,FALSE)</f>
        <v>Les IDE de votre unité de soins disposent d'une liste à jour et validée des équivalences et substitutions de médicaments.</v>
      </c>
      <c r="D67" s="102"/>
      <c r="E67" s="103"/>
    </row>
    <row r="68" spans="2:5" ht="36" customHeight="1">
      <c r="B68" s="10" t="str">
        <f t="shared" si="8"/>
        <v>O.12</v>
      </c>
      <c r="C68" s="10" t="str">
        <f>VLOOKUP(B68,RéfN4,3,FALSE)</f>
        <v>Le chariot d'administration dispose d'un petit contenant (bac, verre…) où se trouvent quelques médicaments unitaires ou fractionnés, en dépannage.</v>
      </c>
      <c r="D68" s="102"/>
      <c r="E68" s="103"/>
    </row>
    <row r="69" spans="2:5" ht="36" customHeight="1">
      <c r="B69" s="10" t="str">
        <f t="shared" si="8"/>
        <v>O.13</v>
      </c>
      <c r="C69" s="10" t="str">
        <f>VLOOKUP(B69,RéfN4,3,FALSE)</f>
        <v>Les médicaments multidoses peuvent être partagés entre plusieurs patients.</v>
      </c>
      <c r="D69" s="102"/>
      <c r="E69" s="103"/>
    </row>
    <row r="70" spans="2:5" s="107" customFormat="1" ht="30" customHeight="1">
      <c r="B70" s="104" t="s">
        <v>341</v>
      </c>
      <c r="C70" s="104" t="str">
        <f>VLOOKUP(B70,RéfN3,3,FALSE)</f>
        <v>Administration</v>
      </c>
      <c r="D70" s="114"/>
      <c r="E70" s="115"/>
    </row>
    <row r="71" spans="2:5" s="107" customFormat="1" ht="36" customHeight="1">
      <c r="B71" s="10" t="str">
        <f>$B$70&amp;TEXT(ROW()-ROW($B$70),".00")</f>
        <v>P.01</v>
      </c>
      <c r="C71" s="10" t="str">
        <f>VLOOKUP(B71,RéfN4,3,FALSE)</f>
        <v>L'identité du patient est vérifiée systématiquement avant toute administration.</v>
      </c>
      <c r="D71" s="102"/>
      <c r="E71" s="103"/>
    </row>
    <row r="72" spans="2:5" ht="40.5" customHeight="1">
      <c r="B72" s="10" t="str">
        <f aca="true" t="shared" si="10" ref="B72:B82">$B$70&amp;TEXT(ROW()-ROW($B$70),".00")</f>
        <v>P.02</v>
      </c>
      <c r="C72" s="10" t="str">
        <f aca="true" t="shared" si="11" ref="C72:C82">VLOOKUP(B72,RéfN4,3,FALSE)</f>
        <v>L'administration des médicaments est enregistrée sur le même support que celui utilisé pour la prescription.</v>
      </c>
      <c r="D72" s="102"/>
      <c r="E72" s="103"/>
    </row>
    <row r="73" spans="2:5" ht="36" customHeight="1">
      <c r="B73" s="10" t="str">
        <f t="shared" si="10"/>
        <v>P.03</v>
      </c>
      <c r="C73" s="10" t="str">
        <f t="shared" si="11"/>
        <v>L'administration des médicaments prescrits de façon conditionnelle (si besoin…) est enregistrée sur le même support que celui utilisé pour la prescription.</v>
      </c>
      <c r="D73" s="102"/>
      <c r="E73" s="103"/>
    </row>
    <row r="74" spans="2:5" ht="36" customHeight="1">
      <c r="B74" s="10" t="str">
        <f t="shared" si="10"/>
        <v>P.04</v>
      </c>
      <c r="C74" s="10" t="str">
        <f t="shared" si="11"/>
        <v>Les motifs de l'administration des médicaments en prescription conditionnelle sont indiqués sur le support de prescription ou dans le dossier du patient.</v>
      </c>
      <c r="D74" s="102"/>
      <c r="E74" s="103"/>
    </row>
    <row r="75" spans="2:5" ht="36" customHeight="1">
      <c r="B75" s="10" t="str">
        <f t="shared" si="10"/>
        <v>P.05</v>
      </c>
      <c r="C75" s="10" t="str">
        <f t="shared" si="11"/>
        <v>IDE et médecin ont défini ensemble les symboles utilisés pour tracer l'administration et la non administration des médicaments. [répondre NA si prescription informatisée]</v>
      </c>
      <c r="D75" s="102"/>
      <c r="E75" s="103"/>
    </row>
    <row r="76" spans="2:5" ht="40.5" customHeight="1">
      <c r="B76" s="10" t="str">
        <f t="shared" si="10"/>
        <v>P.06</v>
      </c>
      <c r="C76" s="10" t="str">
        <f t="shared" si="11"/>
        <v>Le support d'enregistrement de l'administration (informatique ou papier) se trouve sur le chariot de soins des infirmières.</v>
      </c>
      <c r="D76" s="102"/>
      <c r="E76" s="103"/>
    </row>
    <row r="77" spans="2:5" ht="36" customHeight="1">
      <c r="B77" s="10" t="str">
        <f t="shared" si="10"/>
        <v>P.07</v>
      </c>
      <c r="C77" s="10" t="str">
        <f t="shared" si="11"/>
        <v>L'administration des médicaments est enregistrée en temps réel à chaque prise.</v>
      </c>
      <c r="D77" s="102"/>
      <c r="E77" s="103"/>
    </row>
    <row r="78" spans="2:5" ht="36" customHeight="1">
      <c r="B78" s="10" t="str">
        <f t="shared" si="10"/>
        <v>P.08</v>
      </c>
      <c r="C78" s="10" t="str">
        <f t="shared" si="11"/>
        <v>L'administration des médicaments est enregistrée a priori ou à posteriori pour certaines prises (ex: soir, coucher...).</v>
      </c>
      <c r="D78" s="102"/>
      <c r="E78" s="103"/>
    </row>
    <row r="79" spans="2:5" ht="36" customHeight="1">
      <c r="B79" s="10" t="str">
        <f t="shared" si="10"/>
        <v>P.09</v>
      </c>
      <c r="C79" s="10" t="str">
        <f t="shared" si="11"/>
        <v>L'administration des médicaments est traçée par code barre, datamatrix ou RFID.</v>
      </c>
      <c r="D79" s="102"/>
      <c r="E79" s="103"/>
    </row>
    <row r="80" spans="2:5" ht="36" customHeight="1">
      <c r="B80" s="10" t="str">
        <f t="shared" si="10"/>
        <v>P.10</v>
      </c>
      <c r="C80" s="10" t="str">
        <f t="shared" si="11"/>
        <v>Le moment de l'administration de chaque médicament est traçé (l'heure pour les médicaments injectables).</v>
      </c>
      <c r="D80" s="102"/>
      <c r="E80" s="103"/>
    </row>
    <row r="81" spans="2:5" ht="36" customHeight="1">
      <c r="B81" s="10" t="str">
        <f t="shared" si="10"/>
        <v>P.11</v>
      </c>
      <c r="C81" s="10" t="str">
        <f t="shared" si="11"/>
        <v>La date d'ouverture des médicaments multidoses est toujours inscrite sur le conditionnement.</v>
      </c>
      <c r="D81" s="102"/>
      <c r="E81" s="103"/>
    </row>
    <row r="82" spans="2:5" ht="36" customHeight="1">
      <c r="B82" s="10" t="str">
        <f t="shared" si="10"/>
        <v>P.12</v>
      </c>
      <c r="C82" s="10" t="str">
        <f t="shared" si="11"/>
        <v>Des aides-soignants administrent des médicaments en l'absence de l'IDE.</v>
      </c>
      <c r="D82" s="102"/>
      <c r="E82" s="103"/>
    </row>
    <row r="83" spans="2:5" s="107" customFormat="1" ht="30" customHeight="1">
      <c r="B83" s="104" t="s">
        <v>342</v>
      </c>
      <c r="C83" s="104" t="str">
        <f>VLOOKUP(B83,RéfN3,3,FALSE)</f>
        <v>Aide à la prise</v>
      </c>
      <c r="D83" s="114"/>
      <c r="E83" s="115"/>
    </row>
    <row r="84" spans="2:5" ht="36" customHeight="1">
      <c r="B84" s="10" t="str">
        <f>$B$83&amp;TEXT(ROW()-ROW($B$83),".00")</f>
        <v>Q.01</v>
      </c>
      <c r="C84" s="10" t="str">
        <f>VLOOKUP(B84,RéfN4,3,FALSE)</f>
        <v>Dans le cas où l'on confie au patient son traitement pour la journée, les IDE lui expliquent le principe des compartiments (matin / midi / soir…) et s'assurent de sa compréhension.</v>
      </c>
      <c r="D84" s="102"/>
      <c r="E84" s="103"/>
    </row>
    <row r="85" spans="2:5" ht="36" customHeight="1">
      <c r="B85" s="10" t="str">
        <f>$B$83&amp;TEXT(ROW()-ROW($B$83),".00")</f>
        <v>Q.02</v>
      </c>
      <c r="C85" s="10" t="str">
        <f>VLOOKUP(B85,RéfN4,3,FALSE)</f>
        <v>Dans le cas où le patient est autonome, les consignes particulières de prises (avant, pendant, après le repas…) lui sont rappelées par les IDE.</v>
      </c>
      <c r="D85" s="102"/>
      <c r="E85" s="103"/>
    </row>
    <row r="86" spans="2:5" ht="36" customHeight="1">
      <c r="B86" s="10" t="str">
        <f>$B$83&amp;TEXT(ROW()-ROW($B$83),".00")</f>
        <v>Q.03</v>
      </c>
      <c r="C86" s="10" t="str">
        <f>VLOOKUP(B86,RéfN4,3,FALSE)</f>
        <v>Votre unité de soins dispose d'une documentation à jour sur les comprimés ne devant pas être broyés et leur substitution éventuelle.</v>
      </c>
      <c r="D86" s="102"/>
      <c r="E86" s="103"/>
    </row>
    <row r="87" spans="2:5" ht="36" customHeight="1">
      <c r="B87" s="10" t="str">
        <f>$B$83&amp;TEXT(ROW()-ROW($B$83),".00")</f>
        <v>Q.04</v>
      </c>
      <c r="C87" s="10" t="str">
        <f>VLOOKUP(B87,RéfN4,3,FALSE)</f>
        <v>Un document validé par la PUI décrivant les bonnes pratiques de broyage des comprimés (matériel utilisé…) est disponible dans votre unité de soins.</v>
      </c>
      <c r="D87" s="102"/>
      <c r="E87" s="103"/>
    </row>
    <row r="88" spans="2:5" ht="36" customHeight="1">
      <c r="B88" s="10" t="str">
        <f>$B$83&amp;TEXT(ROW()-ROW($B$83),".00")</f>
        <v>Q.05</v>
      </c>
      <c r="C88" s="10" t="str">
        <f>VLOOKUP(B88,RéfN4,3,FALSE)</f>
        <v>Votre unité de soins dispose d'une documentation à jour sur les gélules ne devant pas être ouvertes et leur substitution éventuelle.</v>
      </c>
      <c r="D88" s="102"/>
      <c r="E88" s="103"/>
    </row>
  </sheetData>
  <sheetProtection password="E9B9" sheet="1"/>
  <conditionalFormatting sqref="D84:D88 D5:D15 D79:D81 D57:D67 D41:D46 D51 D22:D25 D17:D20 D71:D77 D53:D54 D48:D49 D28:D37">
    <cfRule type="cellIs" priority="1" dxfId="224" operator="equal" stopIfTrue="1">
      <formula>"Non"</formula>
    </cfRule>
    <cfRule type="cellIs" priority="2" dxfId="225" operator="equal" stopIfTrue="1">
      <formula>"Oui partiellement"</formula>
    </cfRule>
    <cfRule type="expression" priority="3" dxfId="223" stopIfTrue="1">
      <formula>OR(D5="Oui",D5="Oui totalement")</formula>
    </cfRule>
  </conditionalFormatting>
  <conditionalFormatting sqref="D38 D50 D52 D68:D69 D78 D82">
    <cfRule type="cellIs" priority="4" dxfId="224" operator="equal" stopIfTrue="1">
      <formula>"Oui"</formula>
    </cfRule>
    <cfRule type="cellIs" priority="5" dxfId="223" operator="equal" stopIfTrue="1">
      <formula>"Non"</formula>
    </cfRule>
  </conditionalFormatting>
  <dataValidations count="4">
    <dataValidation type="list" showInputMessage="1" showErrorMessage="1" sqref="D41:D46 D17:D20 D22:D25 D48:D54 D5:D15 D84:D88 D57:D69 D28:D38 D71:D82">
      <formula1>OFFSET(INDIRECT(VLOOKUP(B41,RéfN4,4,FALSE)),,,,1)</formula1>
    </dataValidation>
    <dataValidation type="list" allowBlank="1" showInputMessage="1" showErrorMessage="1" sqref="B47 B83 B27 B40 B16 B4 B21 B70 B56">
      <formula1>OFFSET(RéfN3,,,,1)</formula1>
    </dataValidation>
    <dataValidation type="list" allowBlank="1" showInputMessage="1" showErrorMessage="1" sqref="B55 B26 B3 B39">
      <formula1>OFFSET(RéfN2,,,,1)</formula1>
    </dataValidation>
    <dataValidation type="list" allowBlank="1" showInputMessage="1" showErrorMessage="1" sqref="B2">
      <formula1>OFFSET(RéfN1,,,,1)</formula1>
    </dataValidation>
  </dataValidations>
  <printOptions/>
  <pageMargins left="0.3937007874015748" right="0.3937007874015748" top="0.7874015748031497" bottom="0.5905511811023623" header="0.3937007874015748" footer="0.3937007874015748"/>
  <pageSetup fitToHeight="0" fitToWidth="1" horizontalDpi="600" verticalDpi="600" orientation="portrait" paperSize="9" r:id="rId2"/>
  <headerFooter alignWithMargins="0">
    <oddHeader>&amp;LANAP&amp;RInter Diag Médicaments V2</oddHeader>
    <oddFooter>&amp;R&amp;P / &amp;N</oddFooter>
  </headerFooter>
  <rowBreaks count="3" manualBreakCount="3">
    <brk id="20" max="255" man="1"/>
    <brk id="55" max="255" man="1"/>
    <brk id="82" max="7" man="1"/>
  </rowBreaks>
  <drawing r:id="rId1"/>
</worksheet>
</file>

<file path=xl/worksheets/sheet7.xml><?xml version="1.0" encoding="utf-8"?>
<worksheet xmlns="http://schemas.openxmlformats.org/spreadsheetml/2006/main" xmlns:r="http://schemas.openxmlformats.org/officeDocument/2006/relationships">
  <sheetPr codeName="Feuil7">
    <tabColor rgb="FF002060"/>
    <pageSetUpPr fitToPage="1"/>
  </sheetPr>
  <dimension ref="B2:E54"/>
  <sheetViews>
    <sheetView showGridLines="0" zoomScale="80" zoomScaleNormal="80" zoomScalePageLayoutView="0" workbookViewId="0" topLeftCell="A1">
      <pane ySplit="1" topLeftCell="A2" activePane="bottomLeft" state="frozen"/>
      <selection pane="topLeft" activeCell="AK26" sqref="AK26"/>
      <selection pane="bottomLeft" activeCell="D5" sqref="D5"/>
    </sheetView>
  </sheetViews>
  <sheetFormatPr defaultColWidth="12" defaultRowHeight="25.5" customHeight="1"/>
  <cols>
    <col min="1" max="1" width="5" style="1" customWidth="1"/>
    <col min="2" max="2" width="10" style="2" customWidth="1"/>
    <col min="3" max="3" width="98.5" style="1" customWidth="1"/>
    <col min="4" max="4" width="17" style="1" customWidth="1"/>
    <col min="5" max="5" width="54.66015625" style="1" customWidth="1"/>
    <col min="6" max="6" width="5.83203125" style="1" customWidth="1"/>
    <col min="7" max="7" width="11.33203125" style="1" customWidth="1"/>
    <col min="8" max="36" width="5.83203125" style="1" customWidth="1"/>
    <col min="37" max="16384" width="12" style="1" customWidth="1"/>
  </cols>
  <sheetData>
    <row r="1" ht="74.25" customHeight="1"/>
    <row r="2" spans="2:5" ht="40.5" customHeight="1">
      <c r="B2" s="110">
        <v>3</v>
      </c>
      <c r="C2" s="110" t="str">
        <f>VLOOKUP(B2,RéfN1,2,FALSE)</f>
        <v>Sécurisation du stockage intra-unité</v>
      </c>
      <c r="D2" s="3"/>
      <c r="E2" s="176" t="s">
        <v>328</v>
      </c>
    </row>
    <row r="3" spans="2:5" ht="36" customHeight="1">
      <c r="B3" s="204" t="s">
        <v>391</v>
      </c>
      <c r="C3" s="204" t="str">
        <f>VLOOKUP(B3,RéfN2,3,FALSE)</f>
        <v>Organisation de l'armoire</v>
      </c>
      <c r="D3" s="198"/>
      <c r="E3" s="199"/>
    </row>
    <row r="4" spans="2:5" ht="30" customHeight="1">
      <c r="B4" s="104" t="s">
        <v>343</v>
      </c>
      <c r="C4" s="104" t="str">
        <f>VLOOKUP(B4,RéfN3,3,FALSE)</f>
        <v>Conception de l'armoire</v>
      </c>
      <c r="D4" s="195"/>
      <c r="E4" s="196"/>
    </row>
    <row r="5" spans="2:5" ht="36" customHeight="1">
      <c r="B5" s="177" t="str">
        <f>$B$4&amp;TEXT(ROW()-ROW($B$4),".00")</f>
        <v>R.01</v>
      </c>
      <c r="C5" s="10" t="str">
        <f>VLOOKUP(B5,RéfN4,3,FALSE)</f>
        <v>Dans votre unité de soins, il existe un document décrivant le principe de rangement de l'armoire des médicaments.</v>
      </c>
      <c r="D5" s="102"/>
      <c r="E5" s="178"/>
    </row>
    <row r="6" spans="2:5" ht="36" customHeight="1">
      <c r="B6" s="177" t="str">
        <f>$B$4&amp;TEXT(ROW()-ROW($B$4),".00")</f>
        <v>R.02</v>
      </c>
      <c r="C6" s="10" t="str">
        <f>VLOOKUP(B6,RéfN4,3,FALSE)</f>
        <v>Dans votre unité de soins, les médicaments sont rangés en zone distinctes (armoire, tiroirs séparés…) selon la voie d'administration.</v>
      </c>
      <c r="D6" s="102"/>
      <c r="E6" s="178"/>
    </row>
    <row r="7" spans="2:5" ht="40.5" customHeight="1">
      <c r="B7" s="177" t="str">
        <f>$B$4&amp;TEXT(ROW()-ROW($B$4),".00")</f>
        <v>R.03</v>
      </c>
      <c r="C7" s="10" t="str">
        <f>VLOOKUP(B7,RéfN4,3,FALSE)</f>
        <v>Dans votre unité de soins, le principe de rangement de l'armoire peut générer un risque de confusion lors des changements de marchés.</v>
      </c>
      <c r="D7" s="102"/>
      <c r="E7" s="178"/>
    </row>
    <row r="8" spans="2:5" ht="40.5" customHeight="1">
      <c r="B8" s="177" t="str">
        <f>$B$4&amp;TEXT(ROW()-ROW($B$4),".00")</f>
        <v>R.04</v>
      </c>
      <c r="C8" s="10" t="str">
        <f>VLOOKUP(B8,RéfN4,3,FALSE)</f>
        <v>Le principe de rangement de l'armoire de votre unité de soins permet d'éloigner physiquement les médicaments à risque de confusion (dosage différents, homonymie…).</v>
      </c>
      <c r="D8" s="102"/>
      <c r="E8" s="178"/>
    </row>
    <row r="9" spans="2:5" ht="36" customHeight="1">
      <c r="B9" s="177" t="str">
        <f>$B$4&amp;TEXT(ROW()-ROW($B$4),".00")</f>
        <v>R.05</v>
      </c>
      <c r="C9" s="10" t="str">
        <f>VLOOKUP(B9,RéfN4,3,FALSE)</f>
        <v>Dans votre unité de soins, le réfrigérateur dédié aux médicaments peut contenir des produits non médicamenteux.</v>
      </c>
      <c r="D9" s="102"/>
      <c r="E9" s="178"/>
    </row>
    <row r="10" spans="2:5" ht="30" customHeight="1">
      <c r="B10" s="104" t="s">
        <v>344</v>
      </c>
      <c r="C10" s="104" t="str">
        <f>VLOOKUP(B10,RéfN3,3,FALSE)</f>
        <v>Dotation de médicaments</v>
      </c>
      <c r="D10" s="190"/>
      <c r="E10" s="191"/>
    </row>
    <row r="11" spans="2:5" ht="36" customHeight="1">
      <c r="B11" s="177" t="str">
        <f>$B$10&amp;TEXT(ROW()-ROW($B$10),".00")</f>
        <v>S.01</v>
      </c>
      <c r="C11" s="10" t="str">
        <f>VLOOKUP(B11,RéfN4,3,FALSE)</f>
        <v>Le stock de médicaments de votre unité de soins a fait l'objet d'une dotation qualitative et quantitative, validée par médecin, cadre et pharmacien.</v>
      </c>
      <c r="D11" s="102"/>
      <c r="E11" s="178"/>
    </row>
    <row r="12" spans="2:5" ht="36" customHeight="1">
      <c r="B12" s="177" t="str">
        <f>$B$10&amp;TEXT(ROW()-ROW($B$10),".00")</f>
        <v>S.02</v>
      </c>
      <c r="C12" s="10" t="str">
        <f>VLOOKUP(B12,RéfN4,3,FALSE)</f>
        <v>Cette dotation est révisée au moins une fois par an, entre médecin, cadre et pharmacien.</v>
      </c>
      <c r="D12" s="102"/>
      <c r="E12" s="178"/>
    </row>
    <row r="13" spans="2:5" ht="36" customHeight="1">
      <c r="B13" s="177" t="str">
        <f>$B$10&amp;TEXT(ROW()-ROW($B$10),".00")</f>
        <v>S.03</v>
      </c>
      <c r="C13" s="10" t="str">
        <f>VLOOKUP(B13,RéfN4,3,FALSE)</f>
        <v>La liste de dotation actualisée est affichée sur l'armoire ou disponible à proximité de celle-ci.</v>
      </c>
      <c r="D13" s="102"/>
      <c r="E13" s="178"/>
    </row>
    <row r="14" spans="2:5" ht="36" customHeight="1">
      <c r="B14" s="177" t="str">
        <f>$B$10&amp;TEXT(ROW()-ROW($B$10),".00")</f>
        <v>S.04</v>
      </c>
      <c r="C14" s="10" t="str">
        <f>VLOOKUP(B14,RéfN4,3,FALSE)</f>
        <v>Votre unité de soins reçoit autant que nécessaire des informations sur les évolutions des médicaments de la dotation (référence, forme galénique, conditionnement…).</v>
      </c>
      <c r="D14" s="102"/>
      <c r="E14" s="178"/>
    </row>
    <row r="15" spans="2:5" ht="36" customHeight="1">
      <c r="B15" s="177" t="str">
        <f>$B$10&amp;TEXT(ROW()-ROW($B$10),".00")</f>
        <v>S.05</v>
      </c>
      <c r="C15" s="10" t="str">
        <f>VLOOKUP(B15,RéfN4,3,FALSE)</f>
        <v>Votre unité de soins reçoit autant que nécessaire des consignes sur les modifications de rangement des médicaments en dotation suite à changement de marché.</v>
      </c>
      <c r="D15" s="102"/>
      <c r="E15" s="178"/>
    </row>
    <row r="16" spans="2:5" ht="30" customHeight="1">
      <c r="B16" s="104" t="s">
        <v>345</v>
      </c>
      <c r="C16" s="104" t="str">
        <f>VLOOKUP(B16,RéfN3,3,FALSE)</f>
        <v>Contrôle de l'armoire</v>
      </c>
      <c r="D16" s="190"/>
      <c r="E16" s="191"/>
    </row>
    <row r="17" spans="2:5" ht="36" customHeight="1">
      <c r="B17" s="177" t="str">
        <f>$B$16&amp;TEXT(ROW()-ROW($B$16),".00")</f>
        <v>T.01</v>
      </c>
      <c r="C17" s="10" t="str">
        <f>VLOOKUP(B17,RéfN4,3,FALSE)</f>
        <v>Dans votre unité de soins, il existe un document décrivant le nettoyage de l'armoire à médicaments.</v>
      </c>
      <c r="D17" s="102"/>
      <c r="E17" s="178"/>
    </row>
    <row r="18" spans="2:5" ht="36" customHeight="1">
      <c r="B18" s="177" t="str">
        <f aca="true" t="shared" si="0" ref="B18:B24">$B$16&amp;TEXT(ROW()-ROW($B$16),".00")</f>
        <v>T.02</v>
      </c>
      <c r="C18" s="10" t="str">
        <f aca="true" t="shared" si="1" ref="C18:C24">VLOOKUP(B18,RéfN4,3,FALSE)</f>
        <v>Dans votre unité de soins, il exite un document décrivant les modalités de contrôle de l'armoire à médicaments.</v>
      </c>
      <c r="D18" s="102"/>
      <c r="E18" s="103"/>
    </row>
    <row r="19" spans="2:5" ht="36" customHeight="1">
      <c r="B19" s="177" t="str">
        <f t="shared" si="0"/>
        <v>T.03</v>
      </c>
      <c r="C19" s="10" t="str">
        <f t="shared" si="1"/>
        <v>Le contrôle des péremptions est effectué au moins une fois par trimestre et est traçé.</v>
      </c>
      <c r="D19" s="102"/>
      <c r="E19" s="103"/>
    </row>
    <row r="20" spans="2:5" ht="36" customHeight="1">
      <c r="B20" s="177" t="str">
        <f t="shared" si="0"/>
        <v>T.04</v>
      </c>
      <c r="C20" s="10" t="str">
        <f t="shared" si="1"/>
        <v>Lors du contrôle de l'armoire, il vous arrive de trouver des médicaments dont la date de péremption ou l'identification n'est plus lisible.</v>
      </c>
      <c r="D20" s="102"/>
      <c r="E20" s="103"/>
    </row>
    <row r="21" spans="2:5" ht="40.5" customHeight="1">
      <c r="B21" s="177" t="str">
        <f t="shared" si="0"/>
        <v>T.05</v>
      </c>
      <c r="C21" s="10" t="str">
        <f t="shared" si="1"/>
        <v>Plusieurs dosages du même médicament sont parfois mélangés dans la même case de l'armoire de votre unité de soins.</v>
      </c>
      <c r="D21" s="102"/>
      <c r="E21" s="103"/>
    </row>
    <row r="22" spans="2:5" ht="40.5" customHeight="1">
      <c r="B22" s="177" t="str">
        <f t="shared" si="0"/>
        <v>T.06</v>
      </c>
      <c r="C22" s="10" t="str">
        <f t="shared" si="1"/>
        <v>Le personnel de l'unité de soins a été sensibilisé aux enjeux sécuritaires, environnementaux et économiques de l'élimination des médicaments non utilisés.</v>
      </c>
      <c r="D22" s="102"/>
      <c r="E22" s="103"/>
    </row>
    <row r="23" spans="2:5" ht="40.5" customHeight="1">
      <c r="B23" s="177" t="str">
        <f t="shared" si="0"/>
        <v>T.07</v>
      </c>
      <c r="C23" s="10" t="str">
        <f t="shared" si="1"/>
        <v>Dans votre unité de soins il existe un document décrivant les règles d'emprunt et de prêt des médicament entre unités.</v>
      </c>
      <c r="D23" s="102"/>
      <c r="E23" s="103"/>
    </row>
    <row r="24" spans="2:5" ht="36" customHeight="1">
      <c r="B24" s="177" t="str">
        <f t="shared" si="0"/>
        <v>T.08</v>
      </c>
      <c r="C24" s="10" t="str">
        <f t="shared" si="1"/>
        <v>Le contrôle de la température du réfrigérateur de votre unité de soins est effectué au moins 1 fois par jour et est traçé.</v>
      </c>
      <c r="D24" s="102"/>
      <c r="E24" s="178"/>
    </row>
    <row r="25" spans="2:5" ht="36" customHeight="1">
      <c r="B25" s="204" t="s">
        <v>426</v>
      </c>
      <c r="C25" s="204" t="str">
        <f>VLOOKUP(B25,RéfN2,3,FALSE)</f>
        <v>Gestion de l'armoire</v>
      </c>
      <c r="D25" s="198"/>
      <c r="E25" s="199"/>
    </row>
    <row r="26" spans="2:5" ht="30" customHeight="1">
      <c r="B26" s="104" t="s">
        <v>346</v>
      </c>
      <c r="C26" s="104" t="str">
        <f>VLOOKUP(B26,RéfN3,3,FALSE)</f>
        <v>Approvisionnement de l'armoire</v>
      </c>
      <c r="D26" s="190"/>
      <c r="E26" s="191"/>
    </row>
    <row r="27" spans="2:5" ht="36" customHeight="1">
      <c r="B27" s="177" t="str">
        <f aca="true" t="shared" si="2" ref="B27:B34">$B$26&amp;TEXT(ROW()-ROW($B$26),".00")</f>
        <v>U.01</v>
      </c>
      <c r="C27" s="10" t="str">
        <f>VLOOKUP(B27,RéfN4,3,FALSE)</f>
        <v>Votre unité dispose d'un système facilitant le réapprovisionnement (plein-vide, armoire sécurisée…) [si la PUI gère votre armoire le pharmacien présent répond aux questions U]</v>
      </c>
      <c r="D27" s="102"/>
      <c r="E27" s="178"/>
    </row>
    <row r="28" spans="2:5" ht="36" customHeight="1">
      <c r="B28" s="186" t="str">
        <f t="shared" si="2"/>
        <v>U.02</v>
      </c>
      <c r="C28" s="185" t="str">
        <f>VLOOKUP(B28,RéfN4,3,FALSE)</f>
        <v>Les personnes chargées de la commande de réapprovisionnement de l'armoire ont bénéficié d'une formation spécifique.</v>
      </c>
      <c r="D28" s="102"/>
      <c r="E28" s="178"/>
    </row>
    <row r="29" spans="2:5" ht="36" customHeight="1">
      <c r="B29" s="177" t="str">
        <f t="shared" si="2"/>
        <v>U.03</v>
      </c>
      <c r="C29" s="10" t="str">
        <f aca="true" t="shared" si="3" ref="C29:C34">VLOOKUP(B29,RéfN4,3,FALSE)</f>
        <v>Des aides-soignants ou des ASH participent à la commande des médicaments.</v>
      </c>
      <c r="D29" s="102"/>
      <c r="E29" s="178"/>
    </row>
    <row r="30" spans="2:5" ht="36" customHeight="1">
      <c r="B30" s="177" t="str">
        <f t="shared" si="2"/>
        <v>U.04</v>
      </c>
      <c r="C30" s="10" t="str">
        <f t="shared" si="3"/>
        <v>Les jours de commande ont été fixés dans la semaine.</v>
      </c>
      <c r="D30" s="102"/>
      <c r="E30" s="178"/>
    </row>
    <row r="31" spans="2:5" ht="36" customHeight="1">
      <c r="B31" s="177" t="str">
        <f t="shared" si="2"/>
        <v>U.05</v>
      </c>
      <c r="C31" s="10" t="str">
        <f t="shared" si="3"/>
        <v>Les personnes chargées de la commande respectent ce planning et n'anticipent pas les commandes.</v>
      </c>
      <c r="D31" s="102"/>
      <c r="E31" s="178"/>
    </row>
    <row r="32" spans="2:5" ht="36" customHeight="1">
      <c r="B32" s="177" t="str">
        <f t="shared" si="2"/>
        <v>U.06</v>
      </c>
      <c r="C32" s="10" t="str">
        <f t="shared" si="3"/>
        <v>La commande est basée sur le niveau effectif des stocks de médicaments dans l'armoire et non sur les prescriptions reglobalisées.</v>
      </c>
      <c r="D32" s="102"/>
      <c r="E32" s="178"/>
    </row>
    <row r="33" spans="2:5" ht="36" customHeight="1">
      <c r="B33" s="177" t="str">
        <f t="shared" si="2"/>
        <v>U.07</v>
      </c>
      <c r="C33" s="10" t="str">
        <f t="shared" si="3"/>
        <v>Cette commande est effectuée directement devant l'armoire sans nécessité de retranscription (manuelle ou informatisée)</v>
      </c>
      <c r="D33" s="102"/>
      <c r="E33" s="178"/>
    </row>
    <row r="34" spans="2:5" ht="36" customHeight="1">
      <c r="B34" s="177" t="str">
        <f t="shared" si="2"/>
        <v>U.08</v>
      </c>
      <c r="C34" s="10" t="str">
        <f t="shared" si="3"/>
        <v>Les personnes chargées de la commande utilisent une douchette pour scanner l'identifiant du produit à commander</v>
      </c>
      <c r="D34" s="102"/>
      <c r="E34" s="178"/>
    </row>
    <row r="35" spans="2:5" ht="30" customHeight="1">
      <c r="B35" s="104" t="s">
        <v>347</v>
      </c>
      <c r="C35" s="104" t="str">
        <f>VLOOKUP(B35,RéfN3,3,FALSE)</f>
        <v>Délivrance globale</v>
      </c>
      <c r="D35" s="190"/>
      <c r="E35" s="191"/>
    </row>
    <row r="36" spans="2:5" ht="36" customHeight="1">
      <c r="B36" s="186" t="str">
        <f>$B$35&amp;TEXT(ROW()-ROW($B$35),".00")</f>
        <v>V.01</v>
      </c>
      <c r="C36" s="10" t="str">
        <f>VLOOKUP(B36,RéfN4,3,FALSE)</f>
        <v>Votre unité est appelée par la PUI si la quantité commandée de certains médicaments paraît anormale (excessive ou trop faible).</v>
      </c>
      <c r="D36" s="102"/>
      <c r="E36" s="178"/>
    </row>
    <row r="37" spans="2:5" ht="36" customHeight="1">
      <c r="B37" s="186" t="str">
        <f>$B$35&amp;TEXT(ROW()-ROW($B$35),".00")</f>
        <v>V.02</v>
      </c>
      <c r="C37" s="10" t="str">
        <f>VLOOKUP(B37,RéfN4,3,FALSE)</f>
        <v>Si un médicament n'est pas délivré à votre unité, la PUI vous en donne systématiquement la raison.</v>
      </c>
      <c r="D37" s="102"/>
      <c r="E37" s="178"/>
    </row>
    <row r="38" spans="2:5" ht="36" customHeight="1">
      <c r="B38" s="186" t="str">
        <f>$B$35&amp;TEXT(ROW()-ROW($B$35),".00")</f>
        <v>V.03</v>
      </c>
      <c r="C38" s="10" t="str">
        <f>VLOOKUP(B38,RéfN4,3,FALSE)</f>
        <v>En cas de non délivrance en raison d'une rupture de stock des laboratoires, la PUI donne des conseils de substitution à valider par le médecin.</v>
      </c>
      <c r="D38" s="102"/>
      <c r="E38" s="178"/>
    </row>
    <row r="39" spans="2:5" ht="36" customHeight="1">
      <c r="B39" s="186" t="str">
        <f>$B$35&amp;TEXT(ROW()-ROW($B$35),".00")</f>
        <v>V.04</v>
      </c>
      <c r="C39" s="10" t="str">
        <f>VLOOKUP(B39,RéfN4,3,FALSE)</f>
        <v>Les médicaments à conserver à +4°C sont délivrés dans le respect de la chaîne du froid.</v>
      </c>
      <c r="D39" s="102"/>
      <c r="E39" s="178"/>
    </row>
    <row r="40" spans="2:5" ht="30" customHeight="1">
      <c r="B40" s="104" t="s">
        <v>419</v>
      </c>
      <c r="C40" s="104" t="str">
        <f>VLOOKUP(B40,RéfN3,3,FALSE)</f>
        <v>Réception et rangement</v>
      </c>
      <c r="D40" s="190"/>
      <c r="E40" s="191"/>
    </row>
    <row r="41" spans="2:5" ht="36" customHeight="1">
      <c r="B41" s="177" t="str">
        <f aca="true" t="shared" si="4" ref="B41:B47">$B$40&amp;TEXT(ROW()-ROW($B$40),".00")</f>
        <v>W.01</v>
      </c>
      <c r="C41" s="10" t="str">
        <f>VLOOKUP(B41,RéfN4,3,FALSE)</f>
        <v>Les médicaments sont délivrés dans un contenant hermétiquement fermé et sécurisé.</v>
      </c>
      <c r="D41" s="102"/>
      <c r="E41" s="103"/>
    </row>
    <row r="42" spans="2:5" ht="36" customHeight="1">
      <c r="B42" s="177" t="str">
        <f t="shared" si="4"/>
        <v>W.02</v>
      </c>
      <c r="C42" s="10" t="str">
        <f aca="true" t="shared" si="5" ref="C42:C47">VLOOKUP(B42,RéfN4,3,FALSE)</f>
        <v>Les produits les plus lourds sont rangés dans le bas du contenant de délivrance (caisse…) et les produits les plus fragiles sont protégés.</v>
      </c>
      <c r="D42" s="102"/>
      <c r="E42" s="178"/>
    </row>
    <row r="43" spans="2:5" ht="36" customHeight="1">
      <c r="B43" s="177" t="str">
        <f t="shared" si="4"/>
        <v>W.03</v>
      </c>
      <c r="C43" s="10" t="str">
        <f t="shared" si="5"/>
        <v>Les médicaments délivrés en blisters sont isolés par référence (sachet, élastique…) pour ne pas se retrouver en vrac.</v>
      </c>
      <c r="D43" s="102"/>
      <c r="E43" s="178"/>
    </row>
    <row r="44" spans="2:5" ht="36" customHeight="1">
      <c r="B44" s="177" t="str">
        <f t="shared" si="4"/>
        <v>W.04</v>
      </c>
      <c r="C44" s="10" t="str">
        <f t="shared" si="5"/>
        <v>Dans votre unité de soins, la réception des médicaments fait l'objet d'un contrôle par une infirmière, qualitatif et quantitatif, sur tout ou partie des lignes.</v>
      </c>
      <c r="D44" s="102"/>
      <c r="E44" s="178"/>
    </row>
    <row r="45" spans="2:5" ht="36" customHeight="1">
      <c r="B45" s="177" t="str">
        <f t="shared" si="4"/>
        <v>W.05</v>
      </c>
      <c r="C45" s="10" t="str">
        <f t="shared" si="5"/>
        <v>La date et l'heure de réception des médicaments dans l'unité de soins sont traçées.</v>
      </c>
      <c r="D45" s="102"/>
      <c r="E45" s="178"/>
    </row>
    <row r="46" spans="2:5" ht="36" customHeight="1">
      <c r="B46" s="177" t="str">
        <f t="shared" si="4"/>
        <v>W.06</v>
      </c>
      <c r="C46" s="10" t="str">
        <f t="shared" si="5"/>
        <v>Des aides-soignants ou des ASH participent au rangement des médicaments dans l'armoire à pharmacie.</v>
      </c>
      <c r="D46" s="102"/>
      <c r="E46" s="178"/>
    </row>
    <row r="47" spans="2:5" ht="36" customHeight="1">
      <c r="B47" s="177" t="str">
        <f t="shared" si="4"/>
        <v>W.07</v>
      </c>
      <c r="C47" s="10" t="str">
        <f t="shared" si="5"/>
        <v>Il existe un protocole de nettoyage des contenant de délivrance des médicaments.</v>
      </c>
      <c r="D47" s="102"/>
      <c r="E47" s="178"/>
    </row>
    <row r="48" spans="2:5" ht="36" customHeight="1">
      <c r="B48" s="220" t="s">
        <v>97</v>
      </c>
      <c r="C48" s="220" t="str">
        <f>VLOOKUP(B48,RéfN2,3,FALSE)</f>
        <v>Chariot d'urgence</v>
      </c>
      <c r="D48" s="198"/>
      <c r="E48" s="199"/>
    </row>
    <row r="49" spans="2:5" ht="30" customHeight="1">
      <c r="B49" s="104" t="s">
        <v>434</v>
      </c>
      <c r="C49" s="104" t="str">
        <f>VLOOKUP(B49,RéfN3,3,FALSE)</f>
        <v>Gestion du chariot d'urgence</v>
      </c>
      <c r="D49" s="190"/>
      <c r="E49" s="191"/>
    </row>
    <row r="50" spans="2:5" ht="40.5" customHeight="1">
      <c r="B50" s="186" t="str">
        <f>$B$49&amp;TEXT(ROW()-ROW($B$49),".00")</f>
        <v>X.01</v>
      </c>
      <c r="C50" s="10" t="str">
        <f>VLOOKUP(B50,RéfN4,3,FALSE)</f>
        <v>Le chariot d'urgence de votre unité de soins est vérifié (qualitativement, quantitativement et péremptions) au moins une fois par mois. Cette vérification est traçée</v>
      </c>
      <c r="D50" s="102"/>
      <c r="E50" s="178"/>
    </row>
    <row r="51" spans="2:5" ht="36" customHeight="1">
      <c r="B51" s="186" t="str">
        <f>$B$49&amp;TEXT(ROW()-ROW($B$49),".00")</f>
        <v>X.02</v>
      </c>
      <c r="C51" s="10" t="str">
        <f>VLOOKUP(B51,RéfN4,3,FALSE)</f>
        <v>Un planning prévisionnel est organisé de façon à ce que l'ensemble des IDE participe à la vérification du chariot d'urgence de votre unité.</v>
      </c>
      <c r="D51" s="102"/>
      <c r="E51" s="178"/>
    </row>
    <row r="52" spans="2:5" ht="36" customHeight="1">
      <c r="B52" s="186" t="str">
        <f>$B$49&amp;TEXT(ROW()-ROW($B$49),".00")</f>
        <v>X.03</v>
      </c>
      <c r="C52" s="10" t="str">
        <f>VLOOKUP(B52,RéfN4,3,FALSE)</f>
        <v>En cas d'utilisation du chariot d'urgence, celui-ci est systématiquement vérifié et les médicaments utilisés sont remplacés. Cette vérification est traçée.</v>
      </c>
      <c r="D52" s="102"/>
      <c r="E52" s="178"/>
    </row>
    <row r="53" spans="2:5" ht="25.5" customHeight="1">
      <c r="B53" s="179"/>
      <c r="C53" s="180"/>
      <c r="D53" s="180"/>
      <c r="E53" s="180"/>
    </row>
    <row r="54" spans="2:5" ht="25.5" customHeight="1">
      <c r="B54" s="372" t="s">
        <v>468</v>
      </c>
      <c r="C54" s="372"/>
      <c r="D54" s="373"/>
      <c r="E54" s="374"/>
    </row>
  </sheetData>
  <sheetProtection password="E9B9" sheet="1"/>
  <mergeCells count="2">
    <mergeCell ref="B54:C54"/>
    <mergeCell ref="D54:E54"/>
  </mergeCells>
  <conditionalFormatting sqref="D7 D9 D20 D29 D46 D21">
    <cfRule type="cellIs" priority="5" dxfId="223" operator="equal" stopIfTrue="1">
      <formula>"Non"</formula>
    </cfRule>
  </conditionalFormatting>
  <conditionalFormatting sqref="D7 D9 D29 D46 D20:D21">
    <cfRule type="cellIs" priority="4" dxfId="224" operator="equal" stopIfTrue="1">
      <formula>"Oui"</formula>
    </cfRule>
  </conditionalFormatting>
  <conditionalFormatting sqref="D11:D15 D30:D34 D47 D36:D39 D22:D24 D50:D52 D41:D45 D27:D28 D17:D19 D5:D6 D8">
    <cfRule type="cellIs" priority="1" dxfId="224" operator="equal" stopIfTrue="1">
      <formula>"Non"</formula>
    </cfRule>
    <cfRule type="cellIs" priority="2" dxfId="225" operator="equal" stopIfTrue="1">
      <formula>"Oui partiellement"</formula>
    </cfRule>
    <cfRule type="expression" priority="3" dxfId="223" stopIfTrue="1">
      <formula>OR(D5="Oui",D5="Oui totalement")</formula>
    </cfRule>
  </conditionalFormatting>
  <dataValidations count="8">
    <dataValidation type="list" showInputMessage="1" showErrorMessage="1" sqref="D41:D47 D50:D52 D11:D15 D36:D39 D17:D26 D5:D9">
      <formula1>OFFSET(INDIRECT(VLOOKUP(B41,RéfN4,4,FALSE)),,,,1)</formula1>
    </dataValidation>
    <dataValidation type="list" allowBlank="1" showInputMessage="1" showErrorMessage="1" sqref="D54:E54">
      <formula1>"1h,1h30,2h,2h30,3h,&gt;3h"</formula1>
    </dataValidation>
    <dataValidation type="list" allowBlank="1" showInputMessage="1" showErrorMessage="1" sqref="D40 D48:D49 D10 D3:D4 D35">
      <formula1>ListeON</formula1>
    </dataValidation>
    <dataValidation type="list" allowBlank="1" showInputMessage="1" showErrorMessage="1" sqref="B40 B49 B10 B4 B16 B35">
      <formula1>OFFSET(RéfN3,,,,1)</formula1>
    </dataValidation>
    <dataValidation type="list" allowBlank="1" showInputMessage="1" showErrorMessage="1" sqref="B48">
      <formula1>OFFSET(RéfN2,,,,1)</formula1>
    </dataValidation>
    <dataValidation type="list" allowBlank="1" showInputMessage="1" showErrorMessage="1" sqref="B3">
      <formula1>RéfN2Cod</formula1>
    </dataValidation>
    <dataValidation type="list" allowBlank="1" showInputMessage="1" showErrorMessage="1" sqref="B2">
      <formula1>OFFSET(RéfN1,,,,1)</formula1>
    </dataValidation>
    <dataValidation type="list" allowBlank="1" showInputMessage="1" showErrorMessage="1" sqref="D27:D34">
      <formula1>OFFSET(INDIRECT(VLOOKUP(B27,RéfN4,4,FALSE)),,,,1)</formula1>
    </dataValidation>
  </dataValidations>
  <printOptions/>
  <pageMargins left="0.3937007874015748" right="0.3937007874015748" top="0.7874015748031497" bottom="0.5905511811023623" header="0.3937007874015748" footer="0.3937007874015748"/>
  <pageSetup fitToHeight="0" fitToWidth="1" horizontalDpi="600" verticalDpi="600" orientation="portrait" paperSize="9" r:id="rId2"/>
  <headerFooter alignWithMargins="0">
    <oddHeader>&amp;LANAP&amp;RInter Diag Médicaments V2</oddHeader>
    <oddFooter>&amp;R&amp;P / &amp;N</oddFooter>
  </headerFooter>
  <rowBreaks count="2" manualBreakCount="2">
    <brk id="9" min="1" max="4" man="1"/>
    <brk id="26" min="1" max="4" man="1"/>
  </rowBreaks>
  <drawing r:id="rId1"/>
</worksheet>
</file>

<file path=xl/worksheets/sheet8.xml><?xml version="1.0" encoding="utf-8"?>
<worksheet xmlns="http://schemas.openxmlformats.org/spreadsheetml/2006/main" xmlns:r="http://schemas.openxmlformats.org/officeDocument/2006/relationships">
  <sheetPr codeName="Feuil8">
    <tabColor indexed="46"/>
    <pageSetUpPr fitToPage="1"/>
  </sheetPr>
  <dimension ref="A1:L50"/>
  <sheetViews>
    <sheetView showGridLines="0" showRowColHeaders="0" zoomScale="90" zoomScaleNormal="90" zoomScalePageLayoutView="0" workbookViewId="0" topLeftCell="A1">
      <pane ySplit="3" topLeftCell="A4" activePane="bottomLeft" state="frozen"/>
      <selection pane="topLeft" activeCell="AK26" sqref="AK26"/>
      <selection pane="bottomLeft" activeCell="B4" sqref="B4:C5"/>
    </sheetView>
  </sheetViews>
  <sheetFormatPr defaultColWidth="12" defaultRowHeight="11.25"/>
  <cols>
    <col min="1" max="1" width="5.33203125" style="93" customWidth="1"/>
    <col min="2" max="2" width="8.33203125" style="94" customWidth="1"/>
    <col min="3" max="3" width="73.66015625" style="93" bestFit="1" customWidth="1"/>
    <col min="4" max="4" width="12.16015625" style="93" customWidth="1"/>
    <col min="5" max="5" width="13.16015625" style="93" customWidth="1"/>
    <col min="6" max="6" width="10.83203125" style="93" customWidth="1"/>
    <col min="7" max="7" width="14.83203125" style="93" customWidth="1"/>
    <col min="8" max="8" width="9.5" style="93" customWidth="1"/>
    <col min="9" max="9" width="2.66015625" style="93" customWidth="1"/>
    <col min="10" max="16384" width="12" style="93" customWidth="1"/>
  </cols>
  <sheetData>
    <row r="1" spans="3:12" s="101" customFormat="1" ht="74.25" customHeight="1">
      <c r="C1" s="120"/>
      <c r="E1" s="121"/>
      <c r="F1" s="121"/>
      <c r="G1" s="121"/>
      <c r="H1" s="121"/>
      <c r="I1" s="121"/>
      <c r="J1" s="121"/>
      <c r="K1" s="121"/>
      <c r="L1" s="121"/>
    </row>
    <row r="2" spans="1:12" s="101" customFormat="1" ht="15" customHeight="1">
      <c r="A2" s="152"/>
      <c r="B2" s="379" t="s">
        <v>71</v>
      </c>
      <c r="C2" s="379"/>
      <c r="D2" s="378">
        <f>Identification!J14</f>
        <v>0</v>
      </c>
      <c r="E2" s="378"/>
      <c r="F2" s="378"/>
      <c r="G2" s="122"/>
      <c r="H2" s="122"/>
      <c r="I2" s="378"/>
      <c r="J2" s="378"/>
      <c r="K2" s="122"/>
      <c r="L2" s="122"/>
    </row>
    <row r="3" spans="2:6" ht="15" customHeight="1">
      <c r="B3" s="379"/>
      <c r="C3" s="379"/>
      <c r="D3" s="380">
        <f>Identification!J28</f>
        <v>0</v>
      </c>
      <c r="E3" s="380"/>
      <c r="F3" s="380"/>
    </row>
    <row r="4" spans="2:8" ht="15" customHeight="1">
      <c r="B4" s="377" t="s">
        <v>289</v>
      </c>
      <c r="C4" s="377"/>
      <c r="D4" s="376" t="s">
        <v>329</v>
      </c>
      <c r="E4" s="376"/>
      <c r="F4" s="376"/>
      <c r="G4" s="375" t="s">
        <v>292</v>
      </c>
      <c r="H4" s="375"/>
    </row>
    <row r="5" spans="1:8" ht="15" customHeight="1">
      <c r="A5" s="95"/>
      <c r="B5" s="377"/>
      <c r="C5" s="377"/>
      <c r="D5" s="11" t="s">
        <v>291</v>
      </c>
      <c r="E5" s="11" t="s">
        <v>290</v>
      </c>
      <c r="F5" s="12" t="s">
        <v>348</v>
      </c>
      <c r="G5" s="375"/>
      <c r="H5" s="375"/>
    </row>
    <row r="6" spans="1:3" ht="15" customHeight="1">
      <c r="A6" s="95"/>
      <c r="B6" s="96"/>
      <c r="C6" s="96"/>
    </row>
    <row r="7" spans="2:7" ht="19.5" customHeight="1" thickBot="1">
      <c r="B7" s="123">
        <v>0</v>
      </c>
      <c r="C7" s="124" t="str">
        <f>VLOOKUP(B7,RéfN1,2,FALSE)</f>
        <v>Risque structurel de l'unité de soins</v>
      </c>
      <c r="D7" s="125">
        <f>SUMPRODUCT(('BD'!$D$2:$D$178=$B7)*('BD'!$G$2:$G$178&lt;&gt;"")*('BD'!$G$2:$G$178=0))</f>
        <v>0</v>
      </c>
      <c r="E7" s="125">
        <f>SUMPRODUCT(('BD'!$D$2:$D$176=$B7)*('BD'!$G$2:$G$176&lt;&gt;""),'BD'!$G$2:$G$176)</f>
        <v>0</v>
      </c>
      <c r="F7" s="125">
        <f>SUMPRODUCT(('BD'!$D$2:$D$176=$B7)*('BD'!$G$2:$G$176&lt;&gt;""),'BD'!$H$2:$H$176)</f>
        <v>0</v>
      </c>
      <c r="G7" s="126" t="str">
        <f>IF(F7=0,"-",D7/F7)</f>
        <v>-</v>
      </c>
    </row>
    <row r="8" spans="2:7" ht="15" customHeight="1">
      <c r="B8" s="97"/>
      <c r="C8" s="98"/>
      <c r="D8" s="99"/>
      <c r="E8" s="99"/>
      <c r="F8" s="99"/>
      <c r="G8" s="100"/>
    </row>
    <row r="9" spans="2:7" ht="15" customHeight="1">
      <c r="B9" s="207" t="s">
        <v>312</v>
      </c>
      <c r="C9" s="208" t="str">
        <f>VLOOKUP(B9,RéfN3,3,FALSE)</f>
        <v>Organisations médicale et soignante</v>
      </c>
      <c r="D9" s="209">
        <f>SUMPRODUCT(('BD'!$B$2:$B$178=$B9)*('BD'!$G$2:$G$178&lt;&gt;"")*('BD'!$G$2:$G$178=0))</f>
        <v>0</v>
      </c>
      <c r="E9" s="209">
        <f>SUMPRODUCT(('BD'!$B$2:$B$178=$B9)*('BD'!$G$2:$G$178&lt;&gt;""),'BD'!$G$2:$G$178)</f>
        <v>0</v>
      </c>
      <c r="F9" s="209">
        <f>SUMPRODUCT(('BD'!$B$2:$B$178=$B9)*('BD'!$G$2:$G$178&lt;&gt;""),'BD'!$H$2:$H$178)</f>
        <v>0</v>
      </c>
      <c r="G9" s="210" t="str">
        <f>IF(F9=0,"-",D9/F9)</f>
        <v>-</v>
      </c>
    </row>
    <row r="10" spans="2:7" ht="15" customHeight="1">
      <c r="B10" s="207" t="s">
        <v>313</v>
      </c>
      <c r="C10" s="208" t="str">
        <f>VLOOKUP(B10,RéfN3,3,FALSE)</f>
        <v>Modalités d'hospitalisation</v>
      </c>
      <c r="D10" s="209">
        <f>SUMPRODUCT(('BD'!$B$2:$B$178=$B10)*('BD'!$G$2:$G$178&lt;&gt;"")*('BD'!$G$2:$G$178=0))</f>
        <v>0</v>
      </c>
      <c r="E10" s="209">
        <f>SUMPRODUCT(('BD'!$B$2:$B$178=$B10)*('BD'!$G$2:$G$178&lt;&gt;""),'BD'!$G$2:$G$178)</f>
        <v>0</v>
      </c>
      <c r="F10" s="209">
        <f>SUMPRODUCT(('BD'!$B$2:$B$176=$B10)*('BD'!$G$2:$G$176&lt;&gt;""),'BD'!$H$2:$H$176)</f>
        <v>0</v>
      </c>
      <c r="G10" s="210" t="str">
        <f>IF(F10=0,"-",D10/F10)</f>
        <v>-</v>
      </c>
    </row>
    <row r="11" spans="1:3" ht="15" customHeight="1">
      <c r="A11" s="95"/>
      <c r="B11" s="96"/>
      <c r="C11" s="96"/>
    </row>
    <row r="12" spans="2:8" ht="15" customHeight="1">
      <c r="B12" s="377" t="s">
        <v>374</v>
      </c>
      <c r="C12" s="377"/>
      <c r="D12" s="376" t="s">
        <v>329</v>
      </c>
      <c r="E12" s="376"/>
      <c r="F12" s="376"/>
      <c r="G12" s="375" t="s">
        <v>332</v>
      </c>
      <c r="H12" s="375" t="s">
        <v>333</v>
      </c>
    </row>
    <row r="13" spans="1:8" ht="22.5">
      <c r="A13" s="95"/>
      <c r="B13" s="377"/>
      <c r="C13" s="377"/>
      <c r="D13" s="11" t="s">
        <v>331</v>
      </c>
      <c r="E13" s="11" t="s">
        <v>330</v>
      </c>
      <c r="F13" s="12" t="s">
        <v>348</v>
      </c>
      <c r="G13" s="375"/>
      <c r="H13" s="375"/>
    </row>
    <row r="14" spans="1:3" ht="15" customHeight="1">
      <c r="A14" s="95"/>
      <c r="B14" s="96"/>
      <c r="C14" s="96"/>
    </row>
    <row r="15" spans="2:8" ht="19.5" customHeight="1" thickBot="1">
      <c r="B15" s="123">
        <v>1</v>
      </c>
      <c r="C15" s="124" t="str">
        <f>VLOOKUP(B15,RéfN1,2,FALSE)</f>
        <v>Politique de sécurisation de l'unité de soins</v>
      </c>
      <c r="D15" s="125">
        <f>SUMPRODUCT(('BD'!$D$2:$D$178=$B15)*('BD'!$G$2:$G$178&lt;&gt;"")*('BD'!$G$2:$G$178=0))</f>
        <v>0</v>
      </c>
      <c r="E15" s="125">
        <f>SUMPRODUCT(('BD'!$D$2:$D$178=$B15)*('BD'!$G$2:$G$178&lt;&gt;""),'BD'!$G$2:$G$178)</f>
        <v>0</v>
      </c>
      <c r="F15" s="125">
        <f>SUMPRODUCT(('BD'!$D$2:$D$178=$B15)*('BD'!$G$2:$G$178&lt;&gt;""),'BD'!$H$2:$H$178)</f>
        <v>0</v>
      </c>
      <c r="G15" s="126" t="str">
        <f>IF(F15=0,"-",E15/F15)</f>
        <v>-</v>
      </c>
      <c r="H15" s="125" t="str">
        <f aca="true" t="shared" si="0" ref="H15:H23">IF(G15="-","-",IF(G15&lt;0.3333,1,IF(G15&lt;0.6666,2,3)))</f>
        <v>-</v>
      </c>
    </row>
    <row r="16" spans="2:8" ht="22.5" customHeight="1">
      <c r="B16" s="98" t="s">
        <v>385</v>
      </c>
      <c r="C16" s="98" t="str">
        <f>VLOOKUP(B16,RéfN2,3,FALSE)</f>
        <v>Prévention</v>
      </c>
      <c r="D16" s="99">
        <f>SUMPRODUCT(('BD'!$C$2:$C$178=$B16)*('BD'!$G$2:$G$178&lt;&gt;"")*('BD'!$G$2:$G$178=0))</f>
        <v>0</v>
      </c>
      <c r="E16" s="99">
        <f>SUMPRODUCT(('BD'!$C$2:$C$178=$B16)*('BD'!$G$2:$G$178&lt;&gt;""),'BD'!$G$2:$G$178)</f>
        <v>0</v>
      </c>
      <c r="F16" s="99">
        <f>SUMPRODUCT(('BD'!$C$2:$C$178=$B16)*('BD'!$G$2:$G$178&lt;&gt;""),'BD'!$H$2:$H$178)</f>
        <v>0</v>
      </c>
      <c r="G16" s="100" t="str">
        <f>IF(F16=0,"-",E16/F16)</f>
        <v>-</v>
      </c>
      <c r="H16" s="99" t="str">
        <f>IF(G16="-","-",IF(G16&lt;0.3333,1,IF(G16&lt;0.6666,2,3)))</f>
        <v>-</v>
      </c>
    </row>
    <row r="17" spans="2:8" ht="15" customHeight="1">
      <c r="B17" s="207" t="s">
        <v>314</v>
      </c>
      <c r="C17" s="208" t="str">
        <f>VLOOKUP(B17,RéfN3,3,FALSE)</f>
        <v>Protocoles / procédures (gestion manuelle ou dématérialisée)</v>
      </c>
      <c r="D17" s="209">
        <f>SUMPRODUCT(('BD'!$B$2:$B$178=$B17)*('BD'!$G$2:$G$178&lt;&gt;"")*('BD'!$G$2:$G$178=0))</f>
        <v>0</v>
      </c>
      <c r="E17" s="209">
        <f>SUMPRODUCT(('BD'!$B$2:$B$178=$B17)*('BD'!$G$2:$G$178&lt;&gt;""),'BD'!$G$2:$G$178)</f>
        <v>0</v>
      </c>
      <c r="F17" s="209">
        <f>SUMPRODUCT(('BD'!$B$2:$B$178=$B17)*('BD'!$G$2:$G$178&lt;&gt;""),'BD'!$H$2:$H$178)</f>
        <v>0</v>
      </c>
      <c r="G17" s="210" t="str">
        <f aca="true" t="shared" si="1" ref="G17:G23">IF(F17=0,"-",E17/F17)</f>
        <v>-</v>
      </c>
      <c r="H17" s="209" t="str">
        <f t="shared" si="0"/>
        <v>-</v>
      </c>
    </row>
    <row r="18" spans="2:8" ht="15" customHeight="1">
      <c r="B18" s="207" t="s">
        <v>316</v>
      </c>
      <c r="C18" s="208" t="str">
        <f>VLOOKUP(B18,RéfN3,3,FALSE)</f>
        <v>Information / formation</v>
      </c>
      <c r="D18" s="209">
        <f>SUMPRODUCT(('BD'!$B$2:$B$178=$B18)*('BD'!$G$2:$G$178&lt;&gt;"")*('BD'!$G$2:$G$178=0))</f>
        <v>0</v>
      </c>
      <c r="E18" s="209">
        <f>SUMPRODUCT(('BD'!$B$2:$B$178=$B18)*('BD'!$G$2:$G$178&lt;&gt;""),'BD'!$G$2:$G$178)</f>
        <v>0</v>
      </c>
      <c r="F18" s="209">
        <f>SUMPRODUCT(('BD'!$B$2:$B$178=$B18)*('BD'!$G$2:$G$178&lt;&gt;""),'BD'!$H$2:$H$178)</f>
        <v>0</v>
      </c>
      <c r="G18" s="210" t="str">
        <f t="shared" si="1"/>
        <v>-</v>
      </c>
      <c r="H18" s="209" t="str">
        <f t="shared" si="0"/>
        <v>-</v>
      </c>
    </row>
    <row r="19" spans="2:8" ht="15" customHeight="1" thickBot="1">
      <c r="B19" s="207" t="s">
        <v>317</v>
      </c>
      <c r="C19" s="208" t="str">
        <f>VLOOKUP(B19,RéfN3,3,FALSE)</f>
        <v>Retour d'expérience</v>
      </c>
      <c r="D19" s="209">
        <f>SUMPRODUCT(('BD'!$B$2:$B$178=$B19)*('BD'!$G$2:$G$178&lt;&gt;"")*('BD'!$G$2:$G$178=0))</f>
        <v>0</v>
      </c>
      <c r="E19" s="209">
        <f>SUMPRODUCT(('BD'!$B$2:$B$178=$B19)*('BD'!$G$2:$G$178&lt;&gt;""),'BD'!$G$2:$G$178)</f>
        <v>0</v>
      </c>
      <c r="F19" s="209">
        <f>SUMPRODUCT(('BD'!$B$2:$B$178=$B19)*('BD'!$G$2:$G$178&lt;&gt;""),'BD'!$H$2:$H$178)</f>
        <v>0</v>
      </c>
      <c r="G19" s="210" t="str">
        <f t="shared" si="1"/>
        <v>-</v>
      </c>
      <c r="H19" s="209" t="str">
        <f t="shared" si="0"/>
        <v>-</v>
      </c>
    </row>
    <row r="20" spans="2:8" ht="22.5" customHeight="1">
      <c r="B20" s="98" t="s">
        <v>386</v>
      </c>
      <c r="C20" s="98" t="str">
        <f>VLOOKUP(B20,RéfN2,3,FALSE)</f>
        <v>Pilotage</v>
      </c>
      <c r="D20" s="99">
        <f>SUMPRODUCT(('BD'!$C$2:$C$178=$B20)*('BD'!$G$2:$G$178&lt;&gt;"")*('BD'!$G$2:$G$178=0))</f>
        <v>0</v>
      </c>
      <c r="E20" s="99">
        <f>SUMPRODUCT(('BD'!$C$2:$C$178=$B20)*('BD'!$G$2:$G$178&lt;&gt;""),'BD'!$G$2:$G$178)</f>
        <v>0</v>
      </c>
      <c r="F20" s="99">
        <f>SUMPRODUCT(('BD'!$C$2:$C$178=$B20)*('BD'!$G$2:$G$178&lt;&gt;""),'BD'!$H$2:$H$178)</f>
        <v>0</v>
      </c>
      <c r="G20" s="100" t="str">
        <f t="shared" si="1"/>
        <v>-</v>
      </c>
      <c r="H20" s="99" t="str">
        <f t="shared" si="0"/>
        <v>-</v>
      </c>
    </row>
    <row r="21" spans="2:8" ht="15" customHeight="1">
      <c r="B21" s="207" t="s">
        <v>318</v>
      </c>
      <c r="C21" s="208" t="str">
        <f>VLOOKUP(B21,RéfN3,3,FALSE)</f>
        <v>Bon usage des médicaments</v>
      </c>
      <c r="D21" s="209">
        <f>SUMPRODUCT(('BD'!$B$2:$B$178=$B21)*('BD'!$G$2:$G$178&lt;&gt;"")*('BD'!$G$2:$G$178=0))</f>
        <v>0</v>
      </c>
      <c r="E21" s="209">
        <f>SUMPRODUCT(('BD'!$B$2:$B$178=$B21)*('BD'!$G$2:$G$178&lt;&gt;""),'BD'!$G$2:$G$178)</f>
        <v>0</v>
      </c>
      <c r="F21" s="209">
        <f>SUMPRODUCT(('BD'!$B$2:$B$178=$B21)*('BD'!$G$2:$G$178&lt;&gt;""),'BD'!$H$2:$H$178)</f>
        <v>0</v>
      </c>
      <c r="G21" s="210" t="str">
        <f t="shared" si="1"/>
        <v>-</v>
      </c>
      <c r="H21" s="209" t="str">
        <f t="shared" si="0"/>
        <v>-</v>
      </c>
    </row>
    <row r="22" spans="2:8" ht="15" customHeight="1">
      <c r="B22" s="207" t="s">
        <v>319</v>
      </c>
      <c r="C22" s="208" t="str">
        <f>VLOOKUP(B22,RéfN3,3,FALSE)</f>
        <v>Risques liés à l'informatisation du circuit du médicament</v>
      </c>
      <c r="D22" s="209">
        <f>SUMPRODUCT(('BD'!$B$2:$B$178=$B22)*('BD'!$G$2:$G$178&lt;&gt;"")*('BD'!$G$2:$G$178=0))</f>
        <v>0</v>
      </c>
      <c r="E22" s="209">
        <f>SUMPRODUCT(('BD'!$B$2:$B$178=$B22)*('BD'!$G$2:$G$178&lt;&gt;""),'BD'!$G$2:$G$178)</f>
        <v>0</v>
      </c>
      <c r="F22" s="209">
        <f>SUMPRODUCT(('BD'!$B$2:$B$178=$B22)*('BD'!$G$2:$G$178&lt;&gt;""),'BD'!$H$2:$H$178)</f>
        <v>0</v>
      </c>
      <c r="G22" s="210" t="str">
        <f>IF(F22=0,"-",E22/F22)</f>
        <v>-</v>
      </c>
      <c r="H22" s="209" t="str">
        <f>IF(G22="-","-",IF(G22&lt;0.3333,1,IF(G22&lt;0.6666,2,3)))</f>
        <v>-</v>
      </c>
    </row>
    <row r="23" spans="2:8" ht="15" customHeight="1">
      <c r="B23" s="207" t="s">
        <v>337</v>
      </c>
      <c r="C23" s="208" t="str">
        <f>VLOOKUP(B23,RéfN3,3,FALSE)</f>
        <v>Synergie avec la PUI</v>
      </c>
      <c r="D23" s="209">
        <f>SUMPRODUCT(('BD'!$B$2:$B$178=$B23)*('BD'!$G$2:$G$178&lt;&gt;"")*('BD'!$G$2:$G$178=0))</f>
        <v>0</v>
      </c>
      <c r="E23" s="209">
        <f>SUMPRODUCT(('BD'!$B$2:$B$178=$B23)*('BD'!$G$2:$G$178&lt;&gt;""),'BD'!$G$2:$G$178)</f>
        <v>0</v>
      </c>
      <c r="F23" s="209">
        <f>SUMPRODUCT(('BD'!$B$2:$B$178=$B23)*('BD'!$G$2:$G$178&lt;&gt;""),'BD'!$H$2:$H$178)</f>
        <v>0</v>
      </c>
      <c r="G23" s="210" t="str">
        <f t="shared" si="1"/>
        <v>-</v>
      </c>
      <c r="H23" s="209" t="str">
        <f t="shared" si="0"/>
        <v>-</v>
      </c>
    </row>
    <row r="24" ht="15" customHeight="1"/>
    <row r="25" spans="2:8" ht="19.5" customHeight="1" thickBot="1">
      <c r="B25" s="123">
        <v>2</v>
      </c>
      <c r="C25" s="124" t="str">
        <f>VLOOKUP(B25,RéfN1,2,FALSE)</f>
        <v>Sécurisation de la prise en charge médicamenteuse</v>
      </c>
      <c r="D25" s="125">
        <f>SUMPRODUCT(('BD'!$D$2:$D$178=$B25)*('BD'!$G$2:$G$178&lt;&gt;"")*('BD'!$G$2:$G$178=0))</f>
        <v>0</v>
      </c>
      <c r="E25" s="125">
        <f>SUMPRODUCT(('BD'!$D$2:$D$178=$B25)*('BD'!$G$2:$G$178&lt;&gt;""),'BD'!$G$2:$G$178)</f>
        <v>0</v>
      </c>
      <c r="F25" s="125">
        <f>SUMPRODUCT(('BD'!$D$2:$D$178=$B25)*('BD'!$G$2:$G$178&lt;&gt;""),'BD'!$H$2:$H$178)</f>
        <v>0</v>
      </c>
      <c r="G25" s="126" t="str">
        <f aca="true" t="shared" si="2" ref="G25:G38">IF(F25=0,"-",E25/F25)</f>
        <v>-</v>
      </c>
      <c r="H25" s="125" t="str">
        <f>IF(G25="-","-",IF(G25&lt;0.3333,1,IF(G25&lt;0.6666,2,3)))</f>
        <v>-</v>
      </c>
    </row>
    <row r="26" spans="2:8" ht="22.5" customHeight="1">
      <c r="B26" s="98" t="s">
        <v>387</v>
      </c>
      <c r="C26" s="98" t="str">
        <f>VLOOKUP(B26,RéfN2,3,FALSE)</f>
        <v>Entrée et sortie du patient</v>
      </c>
      <c r="D26" s="99">
        <f>SUMPRODUCT(('BD'!$C$2:$C$178=$B26)*('BD'!$G$2:$G$178&lt;&gt;"")*('BD'!$G$2:$G$178=0))</f>
        <v>0</v>
      </c>
      <c r="E26" s="99">
        <f>SUMPRODUCT(('BD'!$C$2:$C$178=$B26)*('BD'!$G$2:$G$178&lt;&gt;""),'BD'!$G$2:$G$178)</f>
        <v>0</v>
      </c>
      <c r="F26" s="99">
        <f>SUMPRODUCT(('BD'!$C$2:$C$178=$B26)*('BD'!$G$2:$G$178&lt;&gt;""),'BD'!$H$2:$H$178)</f>
        <v>0</v>
      </c>
      <c r="G26" s="100" t="str">
        <f t="shared" si="2"/>
        <v>-</v>
      </c>
      <c r="H26" s="99" t="str">
        <f>IF(G26="-","-",IF(G26&lt;0.3333,1,IF(G26&lt;0.6666,2,3)))</f>
        <v>-</v>
      </c>
    </row>
    <row r="27" spans="2:8" ht="15" customHeight="1">
      <c r="B27" s="207" t="s">
        <v>338</v>
      </c>
      <c r="C27" s="208" t="str">
        <f>VLOOKUP(B27,RéfN3,3,FALSE)</f>
        <v>Entrée et dossier du patient</v>
      </c>
      <c r="D27" s="209">
        <f>SUMPRODUCT(('BD'!$B$2:$B$178=$B27)*('BD'!$G$2:$G$178&lt;&gt;"")*('BD'!$G$2:$G$178=0))</f>
        <v>0</v>
      </c>
      <c r="E27" s="209">
        <f>SUMPRODUCT(('BD'!$B$2:$B$178=$B27)*('BD'!$G$2:$G$178&lt;&gt;""),'BD'!$G$2:$G$178)</f>
        <v>0</v>
      </c>
      <c r="F27" s="209">
        <f>SUMPRODUCT(('BD'!$B$2:$B$178=$B27)*('BD'!$G$2:$G$178&lt;&gt;""),'BD'!$H$2:$H$178)</f>
        <v>0</v>
      </c>
      <c r="G27" s="210" t="str">
        <f t="shared" si="2"/>
        <v>-</v>
      </c>
      <c r="H27" s="209" t="str">
        <f aca="true" t="shared" si="3" ref="H27:H38">IF(G27="-","-",IF(G27&lt;0.3333,1,IF(G27&lt;0.6666,2,3)))</f>
        <v>-</v>
      </c>
    </row>
    <row r="28" spans="2:8" ht="15" customHeight="1">
      <c r="B28" s="207" t="s">
        <v>339</v>
      </c>
      <c r="C28" s="208" t="str">
        <f>VLOOKUP(B28,RéfN3,3,FALSE)</f>
        <v>Traitement personnel du patient</v>
      </c>
      <c r="D28" s="209">
        <f>SUMPRODUCT(('BD'!$B$2:$B$178=$B28)*('BD'!$G$2:$G$178&lt;&gt;"")*('BD'!$G$2:$G$178=0))</f>
        <v>0</v>
      </c>
      <c r="E28" s="209">
        <f>SUMPRODUCT(('BD'!$B$2:$B$178=$B28)*('BD'!$G$2:$G$178&lt;&gt;""),'BD'!$G$2:$G$178)</f>
        <v>0</v>
      </c>
      <c r="F28" s="209">
        <f>SUMPRODUCT(('BD'!$B$2:$B$178=$B28)*('BD'!$G$2:$G$178&lt;&gt;""),'BD'!$H$2:$H$178)</f>
        <v>0</v>
      </c>
      <c r="G28" s="210" t="str">
        <f t="shared" si="2"/>
        <v>-</v>
      </c>
      <c r="H28" s="209" t="str">
        <f t="shared" si="3"/>
        <v>-</v>
      </c>
    </row>
    <row r="29" spans="2:8" ht="15" customHeight="1" thickBot="1">
      <c r="B29" s="207" t="s">
        <v>340</v>
      </c>
      <c r="C29" s="208" t="str">
        <f>VLOOKUP(B29,RéfN3,3,FALSE)</f>
        <v>Préparation de la sortie du patient</v>
      </c>
      <c r="D29" s="209">
        <f>SUMPRODUCT(('BD'!$B$2:$B$178=$B29)*('BD'!$G$2:$G$178&lt;&gt;"")*('BD'!$G$2:$G$178=0))</f>
        <v>0</v>
      </c>
      <c r="E29" s="209">
        <f>SUMPRODUCT(('BD'!$B$2:$B$178=$B29)*('BD'!$G$2:$G$178&lt;&gt;""),'BD'!$G$2:$G$178)</f>
        <v>0</v>
      </c>
      <c r="F29" s="209">
        <f>SUMPRODUCT(('BD'!$B$2:$B$178=$B29)*('BD'!$G$2:$G$178&lt;&gt;""),'BD'!$H$2:$H$178)</f>
        <v>0</v>
      </c>
      <c r="G29" s="210" t="str">
        <f t="shared" si="2"/>
        <v>-</v>
      </c>
      <c r="H29" s="209" t="str">
        <f t="shared" si="3"/>
        <v>-</v>
      </c>
    </row>
    <row r="30" spans="2:8" ht="22.5" customHeight="1">
      <c r="B30" s="98" t="s">
        <v>388</v>
      </c>
      <c r="C30" s="98" t="str">
        <f>VLOOKUP(B30,RéfN2,3,FALSE)</f>
        <v>Prescription</v>
      </c>
      <c r="D30" s="99">
        <f>SUMPRODUCT(('BD'!$C$2:$C$178=$B30)*('BD'!$G$2:$G$178&lt;&gt;"")*('BD'!$G$2:$G$178=0))</f>
        <v>0</v>
      </c>
      <c r="E30" s="99">
        <f>SUMPRODUCT(('BD'!$C$2:$C$178=$B30)*('BD'!$G$2:$G$178&lt;&gt;""),'BD'!$G$2:$G$178)</f>
        <v>0</v>
      </c>
      <c r="F30" s="99">
        <f>SUMPRODUCT(('BD'!$C$2:$C$178=$B30)*('BD'!$G$2:$G$178&lt;&gt;""),'BD'!$H$2:$H$178)</f>
        <v>0</v>
      </c>
      <c r="G30" s="100" t="str">
        <f t="shared" si="2"/>
        <v>-</v>
      </c>
      <c r="H30" s="99" t="str">
        <f>IF(G30="-","-",IF(G30&lt;0.3333,1,IF(G30&lt;0.6666,2,3)))</f>
        <v>-</v>
      </c>
    </row>
    <row r="31" spans="2:8" ht="15" customHeight="1" thickBot="1">
      <c r="B31" s="207" t="s">
        <v>335</v>
      </c>
      <c r="C31" s="208" t="str">
        <f>VLOOKUP(B31,RéfN3,3,FALSE)</f>
        <v>Prescription</v>
      </c>
      <c r="D31" s="209">
        <f>SUMPRODUCT(('BD'!$B$2:$B$178=$B31)*('BD'!$G$2:$G$178&lt;&gt;"")*('BD'!$G$2:$G$178=0))</f>
        <v>0</v>
      </c>
      <c r="E31" s="209">
        <f>SUMPRODUCT(('BD'!$B$2:$B$178=$B31)*('BD'!$G$2:$G$178&lt;&gt;""),'BD'!$G$2:$G$178)</f>
        <v>0</v>
      </c>
      <c r="F31" s="209">
        <f>SUMPRODUCT(('BD'!$B$2:$B$178=$B31)*('BD'!$G$2:$G$178&lt;&gt;""),'BD'!$H$2:$H$178)</f>
        <v>0</v>
      </c>
      <c r="G31" s="210" t="str">
        <f t="shared" si="2"/>
        <v>-</v>
      </c>
      <c r="H31" s="209" t="str">
        <f t="shared" si="3"/>
        <v>-</v>
      </c>
    </row>
    <row r="32" spans="2:8" ht="22.5" customHeight="1">
      <c r="B32" s="98" t="s">
        <v>389</v>
      </c>
      <c r="C32" s="98" t="str">
        <f>VLOOKUP(B32,RéfN2,3,FALSE)</f>
        <v>Dispensation</v>
      </c>
      <c r="D32" s="99">
        <f>SUMPRODUCT(('BD'!$C$2:$C$178=$B32)*('BD'!$G$2:$G$178&lt;&gt;"")*('BD'!$G$2:$G$178=0))</f>
        <v>0</v>
      </c>
      <c r="E32" s="99">
        <f>SUMPRODUCT(('BD'!$C$2:$C$178=$B32)*('BD'!$G$2:$G$178&lt;&gt;""),'BD'!$G$2:$G$178)</f>
        <v>0</v>
      </c>
      <c r="F32" s="99">
        <f>SUMPRODUCT(('BD'!$C$2:$C$178=$B32)*('BD'!$G$2:$G$178&lt;&gt;""),'BD'!$H$2:$H$178)</f>
        <v>0</v>
      </c>
      <c r="G32" s="100" t="str">
        <f>IF(F32=0,"-",E32/F32)</f>
        <v>-</v>
      </c>
      <c r="H32" s="99" t="str">
        <f>IF(G32="-","-",IF(G32&lt;0.3333,1,IF(G32&lt;0.6666,2,3)))</f>
        <v>-</v>
      </c>
    </row>
    <row r="33" spans="2:8" ht="15" customHeight="1">
      <c r="B33" s="207" t="s">
        <v>336</v>
      </c>
      <c r="C33" s="208" t="str">
        <f>VLOOKUP(B33,RéfN3,3,FALSE)</f>
        <v>Analyse pharmaceutique</v>
      </c>
      <c r="D33" s="209">
        <f>SUMPRODUCT(('BD'!$B$2:$B$178=$B33)*('BD'!$G$2:$G$178&lt;&gt;"")*('BD'!$G$2:$G$178=0))</f>
        <v>0</v>
      </c>
      <c r="E33" s="209">
        <f>SUMPRODUCT(('BD'!$B$2:$B$178=$B33)*('BD'!$G$2:$G$178&lt;&gt;""),'BD'!$G$2:$G$178)</f>
        <v>0</v>
      </c>
      <c r="F33" s="209">
        <f>SUMPRODUCT(('BD'!$B$2:$B$178=$B33)*('BD'!$G$2:$G$178&lt;&gt;""),'BD'!$H$2:$H$178)</f>
        <v>0</v>
      </c>
      <c r="G33" s="210" t="str">
        <f t="shared" si="2"/>
        <v>-</v>
      </c>
      <c r="H33" s="209" t="str">
        <f t="shared" si="3"/>
        <v>-</v>
      </c>
    </row>
    <row r="34" spans="2:8" ht="15" customHeight="1" thickBot="1">
      <c r="B34" s="207" t="s">
        <v>320</v>
      </c>
      <c r="C34" s="208" t="str">
        <f>VLOOKUP(B34,RéfN3,3,FALSE)</f>
        <v>Délivrance nominative</v>
      </c>
      <c r="D34" s="209">
        <f>SUMPRODUCT(('BD'!$B$2:$B$178=$B34)*('BD'!$G$2:$G$178&lt;&gt;"")*('BD'!$G$2:$G$178=0))</f>
        <v>0</v>
      </c>
      <c r="E34" s="209">
        <f>SUMPRODUCT(('BD'!$B$2:$B$178=$B34)*('BD'!$G$2:$G$178&lt;&gt;""),'BD'!$G$2:$G$178)</f>
        <v>0</v>
      </c>
      <c r="F34" s="209">
        <f>SUMPRODUCT(('BD'!$B$2:$B$178=$B34)*('BD'!$G$2:$G$178&lt;&gt;""),'BD'!$H$2:$H$178)</f>
        <v>0</v>
      </c>
      <c r="G34" s="210" t="str">
        <f t="shared" si="2"/>
        <v>-</v>
      </c>
      <c r="H34" s="209" t="str">
        <f t="shared" si="3"/>
        <v>-</v>
      </c>
    </row>
    <row r="35" spans="2:8" ht="22.5" customHeight="1">
      <c r="B35" s="98" t="s">
        <v>390</v>
      </c>
      <c r="C35" s="98" t="str">
        <f>VLOOKUP(B35,RéfN2,3,FALSE)</f>
        <v>Préparation et administration</v>
      </c>
      <c r="D35" s="99">
        <f>SUMPRODUCT(('BD'!$C$2:$C$178=$B35)*('BD'!$G$2:$G$178&lt;&gt;"")*('BD'!$G$2:$G$178=0))</f>
        <v>0</v>
      </c>
      <c r="E35" s="99">
        <f>SUMPRODUCT(('BD'!$C$2:$C$178=$B35)*('BD'!$G$2:$G$178&lt;&gt;""),'BD'!$G$2:$G$178)</f>
        <v>0</v>
      </c>
      <c r="F35" s="99">
        <f>SUMPRODUCT(('BD'!$C$2:$C$178=$B35)*('BD'!$G$2:$G$178&lt;&gt;""),'BD'!$H$2:$H$178)</f>
        <v>0</v>
      </c>
      <c r="G35" s="100" t="str">
        <f t="shared" si="2"/>
        <v>-</v>
      </c>
      <c r="H35" s="99" t="str">
        <f>IF(G35="-","-",IF(G35&lt;0.3333,1,IF(G35&lt;0.6666,2,3)))</f>
        <v>-</v>
      </c>
    </row>
    <row r="36" spans="2:8" ht="15" customHeight="1">
      <c r="B36" s="207" t="s">
        <v>321</v>
      </c>
      <c r="C36" s="208" t="str">
        <f>VLOOKUP(B36,RéfN3,3,FALSE)</f>
        <v>Préparation de l'administration</v>
      </c>
      <c r="D36" s="209">
        <f>SUMPRODUCT(('BD'!$B$2:$B$178=$B36)*('BD'!$G$2:$G$178&lt;&gt;"")*('BD'!$G$2:$G$178=0))</f>
        <v>0</v>
      </c>
      <c r="E36" s="209">
        <f>SUMPRODUCT(('BD'!$B$2:$B$178=$B36)*('BD'!$G$2:$G$178&lt;&gt;""),'BD'!$G$2:$G$178)</f>
        <v>0</v>
      </c>
      <c r="F36" s="209">
        <f>SUMPRODUCT(('BD'!$B$2:$B$178=$B36)*('BD'!$G$2:$G$178&lt;&gt;""),'BD'!$H$2:$H$178)</f>
        <v>0</v>
      </c>
      <c r="G36" s="210" t="str">
        <f>IF(F36=0,"-",E36/F36)</f>
        <v>-</v>
      </c>
      <c r="H36" s="209" t="str">
        <f>IF(G36="-","-",IF(G36&lt;0.3333,1,IF(G36&lt;0.6666,2,3)))</f>
        <v>-</v>
      </c>
    </row>
    <row r="37" spans="2:8" ht="15" customHeight="1">
      <c r="B37" s="207" t="s">
        <v>341</v>
      </c>
      <c r="C37" s="208" t="str">
        <f>VLOOKUP(B37,RéfN3,3,FALSE)</f>
        <v>Administration</v>
      </c>
      <c r="D37" s="209">
        <f>SUMPRODUCT(('BD'!$B$2:$B$178=$B37)*('BD'!$G$2:$G$178&lt;&gt;"")*('BD'!$G$2:$G$178=0))</f>
        <v>0</v>
      </c>
      <c r="E37" s="209">
        <f>SUMPRODUCT(('BD'!$B$2:$B$178=$B37)*('BD'!$G$2:$G$178&lt;&gt;""),'BD'!$G$2:$G$178)</f>
        <v>0</v>
      </c>
      <c r="F37" s="209">
        <f>SUMPRODUCT(('BD'!$B$2:$B$178=$B37)*('BD'!$G$2:$G$178&lt;&gt;""),'BD'!$H$2:$H$178)</f>
        <v>0</v>
      </c>
      <c r="G37" s="210" t="str">
        <f t="shared" si="2"/>
        <v>-</v>
      </c>
      <c r="H37" s="209" t="str">
        <f t="shared" si="3"/>
        <v>-</v>
      </c>
    </row>
    <row r="38" spans="2:8" ht="15" customHeight="1">
      <c r="B38" s="207" t="s">
        <v>342</v>
      </c>
      <c r="C38" s="208" t="str">
        <f>VLOOKUP(B38,RéfN3,3,FALSE)</f>
        <v>Aide à la prise</v>
      </c>
      <c r="D38" s="209">
        <f>SUMPRODUCT(('BD'!$B$2:$B$178=$B38)*('BD'!$G$2:$G$178&lt;&gt;"")*('BD'!$G$2:$G$178=0))</f>
        <v>0</v>
      </c>
      <c r="E38" s="209">
        <f>SUMPRODUCT(('BD'!$B$2:$B$178=$B38)*('BD'!$G$2:$G$178&lt;&gt;""),'BD'!$G$2:$G$178)</f>
        <v>0</v>
      </c>
      <c r="F38" s="209">
        <f>SUMPRODUCT(('BD'!$B$2:$B$178=$B38)*('BD'!$G$2:$G$178&lt;&gt;""),'BD'!$H$2:$H$178)</f>
        <v>0</v>
      </c>
      <c r="G38" s="210" t="str">
        <f t="shared" si="2"/>
        <v>-</v>
      </c>
      <c r="H38" s="209" t="str">
        <f t="shared" si="3"/>
        <v>-</v>
      </c>
    </row>
    <row r="39" ht="15" customHeight="1"/>
    <row r="40" spans="2:8" ht="19.5" customHeight="1" thickBot="1">
      <c r="B40" s="123">
        <v>3</v>
      </c>
      <c r="C40" s="124" t="str">
        <f>VLOOKUP(B40,RéfN1,2,FALSE)</f>
        <v>Sécurisation du stockage intra-unité</v>
      </c>
      <c r="D40" s="125">
        <f>SUMPRODUCT(('BD'!$D$2:$D$178=$B40)*('BD'!$G$2:$G$178&lt;&gt;"")*('BD'!$G$2:$G$178=0))</f>
        <v>0</v>
      </c>
      <c r="E40" s="125">
        <f>SUMPRODUCT(('BD'!$D$2:$D$178=$B40)*('BD'!$G$2:$G$178&lt;&gt;""),'BD'!$G$2:$G$178)</f>
        <v>0</v>
      </c>
      <c r="F40" s="125">
        <f>SUMPRODUCT(('BD'!$D$2:$D$178=$B40)*('BD'!$G$2:$G$178&lt;&gt;""),'BD'!$H$2:$H$178)</f>
        <v>0</v>
      </c>
      <c r="G40" s="126" t="str">
        <f aca="true" t="shared" si="4" ref="G40:G47">IF(F40=0,"-",E40/F40)</f>
        <v>-</v>
      </c>
      <c r="H40" s="125" t="str">
        <f>IF(G40="-","-",IF(G40&lt;0.3333,1,IF(G40&lt;0.6666,2,3)))</f>
        <v>-</v>
      </c>
    </row>
    <row r="41" spans="2:8" ht="22.5" customHeight="1">
      <c r="B41" s="98" t="s">
        <v>391</v>
      </c>
      <c r="C41" s="98" t="str">
        <f>VLOOKUP(B41,RéfN2,3,FALSE)</f>
        <v>Organisation de l'armoire</v>
      </c>
      <c r="D41" s="99">
        <f>SUMPRODUCT(('BD'!$C$2:$C$178=$B41)*('BD'!$G$2:$G$178&lt;&gt;"")*('BD'!$G$2:$G$178=0))</f>
        <v>0</v>
      </c>
      <c r="E41" s="99">
        <f>SUMPRODUCT(('BD'!$C$2:$C$178=$B41)*('BD'!$G$2:$G$178&lt;&gt;""),'BD'!$G$2:$G$178)</f>
        <v>0</v>
      </c>
      <c r="F41" s="99">
        <f>SUMPRODUCT(('BD'!$C$2:$C$178=$B41)*('BD'!$G$2:$G$178&lt;&gt;""),'BD'!$H$2:$H$178)</f>
        <v>0</v>
      </c>
      <c r="G41" s="100" t="str">
        <f t="shared" si="4"/>
        <v>-</v>
      </c>
      <c r="H41" s="99" t="str">
        <f>IF(G41="-","-",IF(G41&lt;0.3333,1,IF(G41&lt;0.6666,2,3)))</f>
        <v>-</v>
      </c>
    </row>
    <row r="42" spans="2:8" ht="15" customHeight="1">
      <c r="B42" s="207" t="s">
        <v>343</v>
      </c>
      <c r="C42" s="208" t="str">
        <f>VLOOKUP(B42,RéfN3,3,FALSE)</f>
        <v>Conception de l'armoire</v>
      </c>
      <c r="D42" s="209">
        <f>SUMPRODUCT(('BD'!$B$2:$B$178=$B42)*('BD'!$G$2:$G$178&lt;&gt;"")*('BD'!$G$2:$G$178=0))</f>
        <v>0</v>
      </c>
      <c r="E42" s="209">
        <f>SUMPRODUCT(('BD'!$B$2:$B$178=$B42)*('BD'!$G$2:$G$178&lt;&gt;""),'BD'!$G$2:$G$178)</f>
        <v>0</v>
      </c>
      <c r="F42" s="209">
        <f>SUMPRODUCT(('BD'!$B$2:$B$178=$B42)*('BD'!$G$2:$G$178&lt;&gt;""),'BD'!$H$2:$H$178)</f>
        <v>0</v>
      </c>
      <c r="G42" s="210" t="str">
        <f t="shared" si="4"/>
        <v>-</v>
      </c>
      <c r="H42" s="209" t="str">
        <f aca="true" t="shared" si="5" ref="H42:H47">IF(G42="-","-",IF(G42&lt;0.3333,1,IF(G42&lt;0.6666,2,3)))</f>
        <v>-</v>
      </c>
    </row>
    <row r="43" spans="2:8" ht="15" customHeight="1">
      <c r="B43" s="207" t="s">
        <v>344</v>
      </c>
      <c r="C43" s="208" t="str">
        <f>VLOOKUP(B43,RéfN3,3,FALSE)</f>
        <v>Dotation de médicaments</v>
      </c>
      <c r="D43" s="209">
        <f>SUMPRODUCT(('BD'!$B$2:$B$178=$B43)*('BD'!$G$2:$G$178&lt;&gt;"")*('BD'!$G$2:$G$178=0))</f>
        <v>0</v>
      </c>
      <c r="E43" s="209">
        <f>SUMPRODUCT(('BD'!$B$2:$B$178=$B43)*('BD'!$G$2:$G$178&lt;&gt;""),'BD'!$G$2:$G$178)</f>
        <v>0</v>
      </c>
      <c r="F43" s="209">
        <f>SUMPRODUCT(('BD'!$B$2:$B$178=$B43)*('BD'!$G$2:$G$178&lt;&gt;""),'BD'!$H$2:$H$178)</f>
        <v>0</v>
      </c>
      <c r="G43" s="210" t="str">
        <f t="shared" si="4"/>
        <v>-</v>
      </c>
      <c r="H43" s="209" t="str">
        <f t="shared" si="5"/>
        <v>-</v>
      </c>
    </row>
    <row r="44" spans="2:8" ht="15" customHeight="1" thickBot="1">
      <c r="B44" s="207" t="s">
        <v>345</v>
      </c>
      <c r="C44" s="208" t="str">
        <f>VLOOKUP(B44,RéfN3,3,FALSE)</f>
        <v>Contrôle de l'armoire</v>
      </c>
      <c r="D44" s="209">
        <f>SUMPRODUCT(('BD'!$B$2:$B$178=$B44)*('BD'!$G$2:$G$178&lt;&gt;"")*('BD'!$G$2:$G$178=0))</f>
        <v>0</v>
      </c>
      <c r="E44" s="209">
        <f>SUMPRODUCT(('BD'!$B$2:$B$178=$B44)*('BD'!$G$2:$G$178&lt;&gt;""),'BD'!$G$2:$G$178)</f>
        <v>0</v>
      </c>
      <c r="F44" s="209">
        <f>SUMPRODUCT(('BD'!$B$2:$B$178=$B44)*('BD'!$G$2:$G$178&lt;&gt;""),'BD'!$H$2:$H$178)</f>
        <v>0</v>
      </c>
      <c r="G44" s="210" t="str">
        <f t="shared" si="4"/>
        <v>-</v>
      </c>
      <c r="H44" s="209" t="str">
        <f t="shared" si="5"/>
        <v>-</v>
      </c>
    </row>
    <row r="45" spans="2:8" ht="22.5" customHeight="1">
      <c r="B45" s="98" t="s">
        <v>426</v>
      </c>
      <c r="C45" s="98" t="str">
        <f>VLOOKUP(B45,RéfN2,3,FALSE)</f>
        <v>Gestion de l'armoire</v>
      </c>
      <c r="D45" s="99">
        <f>SUMPRODUCT(('BD'!$C$2:$C$178=$B45)*('BD'!$G$2:$G$178&lt;&gt;"")*('BD'!$G$2:$G$178=0))</f>
        <v>0</v>
      </c>
      <c r="E45" s="99">
        <f>SUMPRODUCT(('BD'!$C$2:$C$178=$B45)*('BD'!$G$2:$G$178&lt;&gt;""),'BD'!$G$2:$G$178)</f>
        <v>0</v>
      </c>
      <c r="F45" s="99">
        <f>SUMPRODUCT(('BD'!$C$2:$C$178=$B45)*('BD'!$G$2:$G$178&lt;&gt;""),'BD'!$H$2:$H$178)</f>
        <v>0</v>
      </c>
      <c r="G45" s="100" t="str">
        <f t="shared" si="4"/>
        <v>-</v>
      </c>
      <c r="H45" s="99" t="str">
        <f>IF(G45="-","-",IF(G45&lt;0.3333,1,IF(G45&lt;0.6666,2,3)))</f>
        <v>-</v>
      </c>
    </row>
    <row r="46" spans="2:8" ht="15" customHeight="1">
      <c r="B46" s="207" t="s">
        <v>346</v>
      </c>
      <c r="C46" s="208" t="str">
        <f>VLOOKUP(B46,RéfN3,3,FALSE)</f>
        <v>Approvisionnement de l'armoire</v>
      </c>
      <c r="D46" s="209">
        <f>SUMPRODUCT(('BD'!$B$2:$B$178=$B46)*('BD'!$G$2:$G$178&lt;&gt;"")*('BD'!$G$2:$G$178=0))</f>
        <v>0</v>
      </c>
      <c r="E46" s="209">
        <f>SUMPRODUCT(('BD'!$B$2:$B$178=$B46)*('BD'!$G$2:$G$178&lt;&gt;""),'BD'!$G$2:$G$178)</f>
        <v>0</v>
      </c>
      <c r="F46" s="209">
        <f>SUMPRODUCT(('BD'!$B$2:$B$178=$B46)*('BD'!$G$2:$G$178&lt;&gt;""),'BD'!$H$2:$H$178)</f>
        <v>0</v>
      </c>
      <c r="G46" s="210" t="str">
        <f t="shared" si="4"/>
        <v>-</v>
      </c>
      <c r="H46" s="209" t="str">
        <f t="shared" si="5"/>
        <v>-</v>
      </c>
    </row>
    <row r="47" spans="2:8" ht="15" customHeight="1">
      <c r="B47" s="207" t="s">
        <v>347</v>
      </c>
      <c r="C47" s="208" t="str">
        <f>VLOOKUP(B47,RéfN3,3,FALSE)</f>
        <v>Délivrance globale</v>
      </c>
      <c r="D47" s="209">
        <f>SUMPRODUCT(('BD'!$B$2:$B$178=$B47)*('BD'!$G$2:$G$178&lt;&gt;"")*('BD'!$G$2:$G$178=0))</f>
        <v>0</v>
      </c>
      <c r="E47" s="209">
        <f>SUMPRODUCT(('BD'!$B$2:$B$178=$B47)*('BD'!$G$2:$G$178&lt;&gt;""),'BD'!$G$2:$G$178)</f>
        <v>0</v>
      </c>
      <c r="F47" s="209">
        <f>SUMPRODUCT(('BD'!$B$2:$B$178=$B47)*('BD'!$G$2:$G$178&lt;&gt;""),'BD'!$H$2:$H$178)</f>
        <v>0</v>
      </c>
      <c r="G47" s="210" t="str">
        <f t="shared" si="4"/>
        <v>-</v>
      </c>
      <c r="H47" s="209" t="str">
        <f t="shared" si="5"/>
        <v>-</v>
      </c>
    </row>
    <row r="48" spans="2:8" ht="15" customHeight="1" thickBot="1">
      <c r="B48" s="207" t="s">
        <v>419</v>
      </c>
      <c r="C48" s="208" t="str">
        <f>VLOOKUP(B48,RéfN3,3,FALSE)</f>
        <v>Réception et rangement</v>
      </c>
      <c r="D48" s="209">
        <f>SUMPRODUCT(('BD'!$B$2:$B$178=$B48)*('BD'!$G$2:$G$178&lt;&gt;"")*('BD'!$G$2:$G$178=0))</f>
        <v>0</v>
      </c>
      <c r="E48" s="209">
        <f>SUMPRODUCT(('BD'!$B$2:$B$178=$B48)*('BD'!$G$2:$G$178&lt;&gt;""),'BD'!$G$2:$G$178)</f>
        <v>0</v>
      </c>
      <c r="F48" s="209">
        <f>SUMPRODUCT(('BD'!$B$2:$B$178=$B48)*('BD'!$G$2:$G$178&lt;&gt;""),'BD'!$H$2:$H$178)</f>
        <v>0</v>
      </c>
      <c r="G48" s="210" t="str">
        <f>IF(F48=0,"-",E48/F48)</f>
        <v>-</v>
      </c>
      <c r="H48" s="209" t="str">
        <f>IF(G48="-","-",IF(G48&lt;0.3333,1,IF(G48&lt;0.6666,2,3)))</f>
        <v>-</v>
      </c>
    </row>
    <row r="49" spans="2:8" ht="22.5" customHeight="1">
      <c r="B49" s="98" t="s">
        <v>97</v>
      </c>
      <c r="C49" s="239" t="str">
        <f>VLOOKUP(B49,RéfN2,3,FALSE)</f>
        <v>Chariot d'urgence</v>
      </c>
      <c r="D49" s="99">
        <f>SUMPRODUCT(('BD'!$C$2:$C$178=$B49)*('BD'!$G$2:$G$178&lt;&gt;"")*('BD'!$G$2:$G$178=0))</f>
        <v>0</v>
      </c>
      <c r="E49" s="99">
        <f>SUMPRODUCT(('BD'!$C$2:$C$178=$B49)*('BD'!$G$2:$G$178&lt;&gt;""),'BD'!$G$2:$G$178)</f>
        <v>0</v>
      </c>
      <c r="F49" s="99">
        <f>SUMPRODUCT(('BD'!$C$2:$C$178=$B49)*('BD'!$G$2:$G$178&lt;&gt;""),'BD'!$H$2:$H$178)</f>
        <v>0</v>
      </c>
      <c r="G49" s="100" t="str">
        <f>IF(F49=0,"-",E49/F49)</f>
        <v>-</v>
      </c>
      <c r="H49" s="99" t="str">
        <f>IF(G49="-","-",IF(G49&lt;0.3333,1,IF(G49&lt;0.6666,2,3)))</f>
        <v>-</v>
      </c>
    </row>
    <row r="50" spans="2:8" ht="15" customHeight="1">
      <c r="B50" s="207" t="s">
        <v>434</v>
      </c>
      <c r="C50" s="208" t="str">
        <f>VLOOKUP(B50,RéfN3,3,FALSE)</f>
        <v>Gestion du chariot d'urgence</v>
      </c>
      <c r="D50" s="209">
        <f>SUMPRODUCT(('BD'!$B$2:$B$178=$B50)*('BD'!$G$2:$G$178&lt;&gt;"")*('BD'!$G$2:$G$178=0))</f>
        <v>0</v>
      </c>
      <c r="E50" s="209">
        <f>SUMPRODUCT(('BD'!$B$2:$B$178=$B50)*('BD'!$G$2:$G$178&lt;&gt;""),'BD'!$G$2:$G$178)</f>
        <v>0</v>
      </c>
      <c r="F50" s="209">
        <f>SUMPRODUCT(('BD'!$B$2:$B$178=$B50)*('BD'!$G$2:$G$178&lt;&gt;""),'BD'!$H$2:$H$178)</f>
        <v>0</v>
      </c>
      <c r="G50" s="210" t="str">
        <f>IF(F50=0,"-",E50/F50)</f>
        <v>-</v>
      </c>
      <c r="H50" s="209" t="str">
        <f>IF(G50="-","-",IF(G50&lt;0.3333,1,IF(G50&lt;0.6666,2,3)))</f>
        <v>-</v>
      </c>
    </row>
  </sheetData>
  <sheetProtection password="E9B9" sheet="1"/>
  <mergeCells count="12">
    <mergeCell ref="D4:F4"/>
    <mergeCell ref="G4:G5"/>
    <mergeCell ref="H4:H5"/>
    <mergeCell ref="D12:F12"/>
    <mergeCell ref="G12:G13"/>
    <mergeCell ref="B12:C13"/>
    <mergeCell ref="I2:J2"/>
    <mergeCell ref="B2:C3"/>
    <mergeCell ref="D2:F2"/>
    <mergeCell ref="D3:F3"/>
    <mergeCell ref="B4:C5"/>
    <mergeCell ref="H12:H13"/>
  </mergeCells>
  <dataValidations count="3">
    <dataValidation type="list" allowBlank="1" showInputMessage="1" showErrorMessage="1" sqref="B50 B42:B44 B17:B19 B9:B10 B27:B29 B21:B23 B46:B48 B31 B33:B34 B36:B38">
      <formula1>OFFSET(RéfN3,,,,1)</formula1>
    </dataValidation>
    <dataValidation type="list" allowBlank="1" showInputMessage="1" showErrorMessage="1" sqref="B40 B25 B15 B7">
      <formula1>OFFSET(RéfN1,,,,1)</formula1>
    </dataValidation>
    <dataValidation type="list" allowBlank="1" showInputMessage="1" showErrorMessage="1" sqref="B16 B20 B26 B30 B32 B41 B45 B49 B35">
      <formula1>OFFSET(RéfN2,,,,1)</formula1>
    </dataValidation>
  </dataValidations>
  <printOptions horizontalCentered="1"/>
  <pageMargins left="0.3937007874015748" right="0.3937007874015748" top="0.7874015748031497" bottom="0.5905511811023623" header="0.3937007874015748" footer="0.3937007874015748"/>
  <pageSetup fitToHeight="1" fitToWidth="1" horizontalDpi="600" verticalDpi="600" orientation="portrait" paperSize="9" r:id="rId2"/>
  <headerFooter alignWithMargins="0">
    <oddHeader>&amp;LANAP&amp;RInter Diag Médicaments V2</oddHeader>
    <oddFooter>&amp;R&amp;P/&amp;N</oddFooter>
  </headerFooter>
  <drawing r:id="rId1"/>
</worksheet>
</file>

<file path=xl/worksheets/sheet9.xml><?xml version="1.0" encoding="utf-8"?>
<worksheet xmlns="http://schemas.openxmlformats.org/spreadsheetml/2006/main" xmlns:r="http://schemas.openxmlformats.org/officeDocument/2006/relationships">
  <sheetPr codeName="Feuil9">
    <tabColor indexed="20"/>
    <pageSetUpPr fitToPage="1"/>
  </sheetPr>
  <dimension ref="A1:DH121"/>
  <sheetViews>
    <sheetView showGridLines="0" showRowColHeaders="0" zoomScale="55" zoomScaleNormal="55" zoomScalePageLayoutView="0" workbookViewId="0" topLeftCell="A1">
      <selection activeCell="BD10" sqref="BD10"/>
    </sheetView>
  </sheetViews>
  <sheetFormatPr defaultColWidth="2.33203125" defaultRowHeight="11.25" customHeight="1"/>
  <cols>
    <col min="1" max="22" width="2.33203125" style="13" customWidth="1"/>
    <col min="23" max="23" width="5.33203125" style="13" customWidth="1"/>
    <col min="24" max="24" width="2.33203125" style="13" customWidth="1"/>
    <col min="25" max="25" width="13.16015625" style="13" customWidth="1"/>
    <col min="26" max="47" width="2.33203125" style="13" customWidth="1"/>
    <col min="48" max="48" width="57.66015625" style="13" customWidth="1"/>
    <col min="49" max="54" width="2.33203125" style="13" customWidth="1"/>
    <col min="55" max="55" width="7" style="13" customWidth="1"/>
    <col min="56" max="56" width="12" style="13" customWidth="1"/>
    <col min="57" max="84" width="2.33203125" style="13" customWidth="1"/>
    <col min="85" max="90" width="6.83203125" style="211" customWidth="1"/>
    <col min="91" max="16384" width="2.33203125" style="13" customWidth="1"/>
  </cols>
  <sheetData>
    <row r="1" spans="2:48" ht="108.75" customHeight="1">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row>
    <row r="2" spans="1:83" ht="44.25" customHeight="1">
      <c r="A2" s="387" t="s">
        <v>72</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8">
        <f>Identification!J14</f>
        <v>0</v>
      </c>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c r="BY2" s="388"/>
      <c r="BZ2" s="388"/>
      <c r="CA2" s="388"/>
      <c r="CB2" s="388"/>
      <c r="CC2" s="388"/>
      <c r="CD2" s="388"/>
      <c r="CE2" s="388"/>
    </row>
    <row r="3" spans="1:90" s="15" customFormat="1" ht="37.5" customHeight="1">
      <c r="A3" s="14"/>
      <c r="AX3" s="395">
        <f>Identification!J28</f>
        <v>0</v>
      </c>
      <c r="AY3" s="395"/>
      <c r="AZ3" s="395"/>
      <c r="BA3" s="395"/>
      <c r="BB3" s="395"/>
      <c r="BC3" s="395"/>
      <c r="BD3" s="395"/>
      <c r="BE3" s="395"/>
      <c r="BF3" s="395"/>
      <c r="BG3" s="395"/>
      <c r="BH3" s="395"/>
      <c r="BI3" s="395"/>
      <c r="BJ3" s="395"/>
      <c r="BK3" s="395"/>
      <c r="BL3" s="395"/>
      <c r="BM3" s="395"/>
      <c r="BN3" s="395"/>
      <c r="BO3" s="395"/>
      <c r="BP3" s="395"/>
      <c r="BQ3" s="395"/>
      <c r="BR3" s="395"/>
      <c r="BS3" s="395"/>
      <c r="BT3" s="395"/>
      <c r="BU3" s="395"/>
      <c r="BV3" s="395"/>
      <c r="BW3" s="395"/>
      <c r="BX3" s="395"/>
      <c r="BY3" s="395"/>
      <c r="BZ3" s="395"/>
      <c r="CA3" s="395"/>
      <c r="CB3" s="395"/>
      <c r="CC3" s="395"/>
      <c r="CD3" s="395"/>
      <c r="CE3" s="395"/>
      <c r="CG3" s="211"/>
      <c r="CH3" s="211"/>
      <c r="CI3" s="211"/>
      <c r="CJ3" s="211"/>
      <c r="CK3" s="211"/>
      <c r="CL3" s="211"/>
    </row>
    <row r="4" spans="1:90" s="15" customFormat="1" ht="44.25">
      <c r="A4" s="14"/>
      <c r="K4" s="389" t="s">
        <v>590</v>
      </c>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3"/>
      <c r="BT4" s="33"/>
      <c r="BU4" s="33"/>
      <c r="BV4" s="33"/>
      <c r="CE4" s="14"/>
      <c r="CG4" s="211"/>
      <c r="CH4" s="211"/>
      <c r="CI4" s="211"/>
      <c r="CJ4" s="211"/>
      <c r="CK4" s="211"/>
      <c r="CL4" s="211"/>
    </row>
    <row r="5" spans="1:90" s="15" customFormat="1" ht="11.25" customHeight="1">
      <c r="A5" s="14"/>
      <c r="D5" s="46"/>
      <c r="E5" s="13"/>
      <c r="F5" s="17"/>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3"/>
      <c r="BT5" s="33"/>
      <c r="BU5" s="33"/>
      <c r="BV5" s="33"/>
      <c r="CE5" s="14"/>
      <c r="CG5" s="211"/>
      <c r="CH5" s="211"/>
      <c r="CI5" s="211"/>
      <c r="CJ5" s="211"/>
      <c r="CK5" s="211"/>
      <c r="CL5" s="211"/>
    </row>
    <row r="6" spans="4:79" ht="11.25" customHeight="1">
      <c r="D6" s="46"/>
      <c r="F6" s="17"/>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3"/>
      <c r="BT6" s="33"/>
      <c r="BU6" s="33"/>
      <c r="BV6" s="33"/>
      <c r="BX6" s="15"/>
      <c r="BY6" s="15"/>
      <c r="BZ6" s="15"/>
      <c r="CA6" s="15"/>
    </row>
    <row r="7" spans="1:70" ht="11.25" customHeight="1">
      <c r="A7" s="32"/>
      <c r="D7" s="46"/>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row>
    <row r="8" spans="1:4" ht="11.25" customHeight="1">
      <c r="A8" s="32"/>
      <c r="D8" s="46"/>
    </row>
    <row r="9" spans="1:75" ht="11.25" customHeight="1">
      <c r="A9" s="27"/>
      <c r="B9" s="27"/>
      <c r="C9" s="27"/>
      <c r="D9" s="48"/>
      <c r="E9" s="27"/>
      <c r="F9" s="27"/>
      <c r="G9" s="27"/>
      <c r="H9" s="27"/>
      <c r="I9" s="27"/>
      <c r="J9" s="27"/>
      <c r="K9" s="27"/>
      <c r="L9" s="27"/>
      <c r="M9" s="27"/>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row>
    <row r="10" spans="4:70" ht="11.25" customHeight="1">
      <c r="D10" s="46"/>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row>
    <row r="11" spans="1:75" ht="11.25" customHeight="1">
      <c r="A11" s="27"/>
      <c r="B11" s="27"/>
      <c r="C11" s="27"/>
      <c r="D11" s="48"/>
      <c r="E11" s="27"/>
      <c r="F11" s="27"/>
      <c r="G11" s="27"/>
      <c r="H11" s="27"/>
      <c r="I11" s="27"/>
      <c r="J11" s="27"/>
      <c r="K11" s="27"/>
      <c r="L11" s="27"/>
      <c r="M11" s="27"/>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row>
    <row r="12" ht="11.25" customHeight="1">
      <c r="D12" s="46"/>
    </row>
    <row r="13" spans="2:83" ht="11.25" customHeight="1">
      <c r="B13" s="32"/>
      <c r="C13" s="32"/>
      <c r="D13" s="49"/>
      <c r="E13" s="32"/>
      <c r="F13" s="61"/>
      <c r="G13" s="61"/>
      <c r="H13" s="61"/>
      <c r="I13" s="61"/>
      <c r="J13" s="61"/>
      <c r="K13" s="61"/>
      <c r="L13" s="61"/>
      <c r="M13" s="61"/>
      <c r="N13" s="61"/>
      <c r="O13" s="62"/>
      <c r="CE13" s="27"/>
    </row>
    <row r="14" spans="2:88" ht="11.25" customHeight="1">
      <c r="B14" s="32"/>
      <c r="C14" s="32"/>
      <c r="D14" s="49"/>
      <c r="E14" s="32"/>
      <c r="F14" s="32"/>
      <c r="G14" s="32"/>
      <c r="H14" s="32"/>
      <c r="I14" s="32"/>
      <c r="J14" s="32"/>
      <c r="K14" s="32"/>
      <c r="L14" s="32"/>
      <c r="M14" s="32"/>
      <c r="N14" s="32"/>
      <c r="CG14" s="211" t="s">
        <v>349</v>
      </c>
      <c r="CH14" s="211" t="s">
        <v>375</v>
      </c>
      <c r="CI14" s="211" t="s">
        <v>376</v>
      </c>
      <c r="CJ14" s="211" t="s">
        <v>377</v>
      </c>
    </row>
    <row r="15" spans="1:88" ht="11.25" customHeight="1">
      <c r="A15" s="27"/>
      <c r="B15" s="27"/>
      <c r="C15" s="27"/>
      <c r="D15" s="48"/>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CG15" s="212" t="str">
        <f>CI89</f>
        <v>-</v>
      </c>
      <c r="CH15" s="212" t="e">
        <f>CJ89-CI89</f>
        <v>#VALUE!</v>
      </c>
      <c r="CI15" s="212" t="str">
        <f>CH89</f>
        <v>-</v>
      </c>
      <c r="CJ15" s="212" t="str">
        <f>CG89</f>
        <v>-</v>
      </c>
    </row>
    <row r="16" spans="4:88" ht="11.25" customHeight="1">
      <c r="D16" s="46"/>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CI16" s="211">
        <v>0.5</v>
      </c>
      <c r="CJ16" s="211">
        <v>0.1</v>
      </c>
    </row>
    <row r="17" spans="4:70" ht="11.25" customHeight="1">
      <c r="D17" s="46"/>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row>
    <row r="18" spans="1:75" ht="11.25" customHeight="1">
      <c r="A18" s="27"/>
      <c r="B18" s="27"/>
      <c r="C18" s="27"/>
      <c r="D18" s="48"/>
      <c r="E18" s="27"/>
      <c r="F18" s="27"/>
      <c r="G18" s="27"/>
      <c r="H18" s="27"/>
      <c r="I18" s="27"/>
      <c r="J18" s="27"/>
      <c r="K18" s="27"/>
      <c r="L18" s="27"/>
      <c r="M18" s="27"/>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row>
    <row r="19" ht="11.25" customHeight="1">
      <c r="D19" s="46"/>
    </row>
    <row r="20" spans="2:83" ht="11.25" customHeight="1">
      <c r="B20" s="32"/>
      <c r="C20" s="32"/>
      <c r="D20" s="49"/>
      <c r="E20" s="32"/>
      <c r="F20" s="32"/>
      <c r="G20" s="32"/>
      <c r="H20" s="32"/>
      <c r="I20" s="32"/>
      <c r="J20" s="32"/>
      <c r="K20" s="32"/>
      <c r="L20" s="32"/>
      <c r="M20" s="32"/>
      <c r="N20" s="32"/>
      <c r="CE20" s="27"/>
    </row>
    <row r="21" spans="2:14" ht="11.25" customHeight="1">
      <c r="B21" s="32"/>
      <c r="C21" s="32"/>
      <c r="D21" s="49"/>
      <c r="E21" s="32"/>
      <c r="F21" s="32"/>
      <c r="G21" s="32"/>
      <c r="H21" s="32"/>
      <c r="I21" s="32"/>
      <c r="J21" s="32"/>
      <c r="K21" s="32"/>
      <c r="L21" s="32"/>
      <c r="M21" s="32"/>
      <c r="N21" s="32"/>
    </row>
    <row r="22" spans="1:75" ht="11.25" customHeight="1">
      <c r="A22" s="27"/>
      <c r="B22" s="27"/>
      <c r="C22" s="27"/>
      <c r="D22" s="48"/>
      <c r="E22" s="27"/>
      <c r="F22" s="27"/>
      <c r="G22" s="27"/>
      <c r="H22" s="27"/>
      <c r="I22" s="27"/>
      <c r="J22" s="27"/>
      <c r="K22" s="27"/>
      <c r="L22" s="27"/>
      <c r="M22" s="27"/>
      <c r="N22" s="27"/>
      <c r="O22" s="27"/>
      <c r="P22" s="128"/>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row>
    <row r="23" spans="4:74" ht="11.25" customHeight="1">
      <c r="D23" s="46"/>
      <c r="V23" s="391" t="s">
        <v>378</v>
      </c>
      <c r="W23" s="391"/>
      <c r="X23" s="391"/>
      <c r="Y23" s="391"/>
      <c r="Z23" s="391"/>
      <c r="AA23" s="391"/>
      <c r="AB23" s="391"/>
      <c r="AC23" s="391"/>
      <c r="AD23" s="391"/>
      <c r="AE23" s="391"/>
      <c r="AF23" s="391"/>
      <c r="AG23" s="391"/>
      <c r="AH23" s="391"/>
      <c r="AI23" s="391"/>
      <c r="AJ23" s="391" t="s">
        <v>379</v>
      </c>
      <c r="AK23" s="391"/>
      <c r="AL23" s="391"/>
      <c r="AM23" s="391"/>
      <c r="AN23" s="391"/>
      <c r="AO23" s="391"/>
      <c r="AP23" s="391"/>
      <c r="AQ23" s="391"/>
      <c r="AR23" s="391"/>
      <c r="AS23" s="391"/>
      <c r="AT23" s="391"/>
      <c r="AU23" s="391"/>
      <c r="AV23" s="391"/>
      <c r="AW23" s="391" t="s">
        <v>380</v>
      </c>
      <c r="AX23" s="391"/>
      <c r="AY23" s="391"/>
      <c r="AZ23" s="391"/>
      <c r="BA23" s="391"/>
      <c r="BB23" s="391"/>
      <c r="BC23" s="391"/>
      <c r="BD23" s="391"/>
      <c r="BE23" s="391"/>
      <c r="BF23" s="391"/>
      <c r="BG23" s="391"/>
      <c r="BH23" s="391"/>
      <c r="BI23" s="391"/>
      <c r="BJ23" s="391" t="s">
        <v>381</v>
      </c>
      <c r="BK23" s="391"/>
      <c r="BL23" s="391"/>
      <c r="BM23" s="391"/>
      <c r="BN23" s="391"/>
      <c r="BO23" s="391"/>
      <c r="BP23" s="391"/>
      <c r="BQ23" s="391"/>
      <c r="BR23" s="391"/>
      <c r="BS23" s="391"/>
      <c r="BT23" s="391"/>
      <c r="BU23" s="391"/>
      <c r="BV23" s="391"/>
    </row>
    <row r="24" spans="4:74" ht="11.25" customHeight="1">
      <c r="D24" s="46"/>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391"/>
      <c r="BR24" s="391"/>
      <c r="BS24" s="391"/>
      <c r="BT24" s="391"/>
      <c r="BU24" s="391"/>
      <c r="BV24" s="391"/>
    </row>
    <row r="25" ht="11.25" customHeight="1">
      <c r="D25" s="46"/>
    </row>
    <row r="26" ht="11.25" customHeight="1">
      <c r="D26" s="46"/>
    </row>
    <row r="27" ht="11.25" customHeight="1">
      <c r="D27" s="46"/>
    </row>
    <row r="28" ht="11.25" customHeight="1">
      <c r="D28" s="46"/>
    </row>
    <row r="29" spans="4:15" ht="11.25" customHeight="1">
      <c r="D29" s="46"/>
      <c r="E29" s="30"/>
      <c r="F29" s="30"/>
      <c r="G29" s="30"/>
      <c r="H29" s="30"/>
      <c r="I29" s="30"/>
      <c r="J29" s="30"/>
      <c r="K29" s="30"/>
      <c r="L29" s="30"/>
      <c r="M29" s="30"/>
      <c r="N29" s="30"/>
      <c r="O29" s="30"/>
    </row>
    <row r="30" ht="11.25" customHeight="1">
      <c r="D30" s="46"/>
    </row>
    <row r="31" ht="11.25" customHeight="1">
      <c r="D31" s="46"/>
    </row>
    <row r="32" ht="11.25" customHeight="1">
      <c r="D32" s="46"/>
    </row>
    <row r="33" ht="11.25" customHeight="1">
      <c r="D33" s="46"/>
    </row>
    <row r="34" ht="11.25" customHeight="1">
      <c r="D34" s="46"/>
    </row>
    <row r="35" ht="11.25" customHeight="1">
      <c r="D35" s="46"/>
    </row>
    <row r="36" ht="11.25" customHeight="1">
      <c r="D36" s="46"/>
    </row>
    <row r="37" spans="1:4" ht="11.25" customHeight="1">
      <c r="A37" s="17"/>
      <c r="D37" s="46"/>
    </row>
    <row r="38" ht="11.25" customHeight="1">
      <c r="D38" s="46"/>
    </row>
    <row r="39" ht="11.25" customHeight="1">
      <c r="D39" s="46"/>
    </row>
    <row r="40" ht="11.25" customHeight="1">
      <c r="D40" s="46"/>
    </row>
    <row r="41" ht="11.25" customHeight="1">
      <c r="D41" s="46"/>
    </row>
    <row r="42" ht="11.25" customHeight="1">
      <c r="D42" s="46"/>
    </row>
    <row r="43" ht="11.25" customHeight="1">
      <c r="D43" s="46"/>
    </row>
    <row r="44" ht="11.25" customHeight="1">
      <c r="D44" s="46"/>
    </row>
    <row r="45" ht="11.25" customHeight="1">
      <c r="D45" s="46"/>
    </row>
    <row r="46" ht="11.25" customHeight="1">
      <c r="D46" s="46"/>
    </row>
    <row r="47" ht="11.25" customHeight="1">
      <c r="D47" s="46"/>
    </row>
    <row r="48" spans="1:4" ht="11.25" customHeight="1">
      <c r="A48" s="17"/>
      <c r="D48" s="46"/>
    </row>
    <row r="49" ht="11.25" customHeight="1">
      <c r="D49" s="46"/>
    </row>
    <row r="50" ht="11.25" customHeight="1">
      <c r="D50" s="46"/>
    </row>
    <row r="51" ht="11.25" customHeight="1">
      <c r="D51" s="46"/>
    </row>
    <row r="52" ht="11.25" customHeight="1">
      <c r="D52" s="46"/>
    </row>
    <row r="53" ht="11.25" customHeight="1">
      <c r="D53" s="46"/>
    </row>
    <row r="54" ht="11.25" customHeight="1">
      <c r="D54" s="46"/>
    </row>
    <row r="55" ht="11.25" customHeight="1">
      <c r="D55" s="46"/>
    </row>
    <row r="56" ht="11.25" customHeight="1">
      <c r="D56" s="46"/>
    </row>
    <row r="57" ht="11.25" customHeight="1">
      <c r="D57" s="46"/>
    </row>
    <row r="58" ht="11.25" customHeight="1">
      <c r="D58" s="46"/>
    </row>
    <row r="59" ht="11.25" customHeight="1">
      <c r="D59" s="46"/>
    </row>
    <row r="60" ht="11.25" customHeight="1">
      <c r="D60" s="46"/>
    </row>
    <row r="61" ht="11.25" customHeight="1">
      <c r="D61" s="46"/>
    </row>
    <row r="62" ht="11.25" customHeight="1">
      <c r="D62" s="46"/>
    </row>
    <row r="63" ht="11.25" customHeight="1">
      <c r="D63" s="46"/>
    </row>
    <row r="64" ht="11.25" customHeight="1">
      <c r="D64" s="46"/>
    </row>
    <row r="65" spans="1:4" ht="11.25" customHeight="1">
      <c r="A65" s="26"/>
      <c r="D65" s="46"/>
    </row>
    <row r="66" spans="1:4" ht="11.25" customHeight="1">
      <c r="A66" s="26"/>
      <c r="D66" s="46"/>
    </row>
    <row r="67" spans="1:4" ht="11.25" customHeight="1">
      <c r="A67" s="26"/>
      <c r="D67" s="46"/>
    </row>
    <row r="68" spans="1:4" ht="11.25" customHeight="1">
      <c r="A68" s="26"/>
      <c r="D68" s="46"/>
    </row>
    <row r="69" spans="1:4" ht="11.25" customHeight="1">
      <c r="A69" s="26"/>
      <c r="D69" s="46"/>
    </row>
    <row r="70" spans="1:4" ht="11.25" customHeight="1">
      <c r="A70" s="26"/>
      <c r="D70" s="46"/>
    </row>
    <row r="71" spans="1:4" ht="11.25" customHeight="1">
      <c r="A71" s="26"/>
      <c r="D71" s="46"/>
    </row>
    <row r="72" spans="1:4" ht="11.25" customHeight="1">
      <c r="A72" s="26"/>
      <c r="D72" s="46"/>
    </row>
    <row r="73" spans="1:4" ht="11.25" customHeight="1">
      <c r="A73" s="26"/>
      <c r="D73" s="46"/>
    </row>
    <row r="74" spans="1:75" ht="11.25" customHeight="1">
      <c r="A74" s="26"/>
      <c r="B74" s="26"/>
      <c r="C74" s="26"/>
      <c r="D74" s="47"/>
      <c r="E74" s="26"/>
      <c r="F74" s="26"/>
      <c r="G74" s="26"/>
      <c r="H74" s="26"/>
      <c r="I74" s="26"/>
      <c r="J74" s="26"/>
      <c r="K74" s="26"/>
      <c r="L74" s="26"/>
      <c r="M74" s="26"/>
      <c r="N74" s="21"/>
      <c r="AD74" s="21"/>
      <c r="AE74" s="21"/>
      <c r="AF74" s="21"/>
      <c r="AG74" s="21"/>
      <c r="AH74" s="21"/>
      <c r="AI74" s="21"/>
      <c r="AJ74" s="21"/>
      <c r="AK74" s="21"/>
      <c r="AL74" s="21"/>
      <c r="AM74" s="21"/>
      <c r="AN74" s="21"/>
      <c r="AO74" s="21"/>
      <c r="AP74" s="21"/>
      <c r="AQ74" s="21"/>
      <c r="AR74" s="21"/>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row>
    <row r="75" spans="1:75" ht="11.25" customHeight="1">
      <c r="A75" s="26"/>
      <c r="B75" s="26"/>
      <c r="C75" s="26"/>
      <c r="D75" s="47"/>
      <c r="E75" s="26"/>
      <c r="F75" s="26"/>
      <c r="G75" s="26"/>
      <c r="H75" s="26"/>
      <c r="I75" s="26"/>
      <c r="J75" s="26"/>
      <c r="K75" s="26"/>
      <c r="L75" s="26"/>
      <c r="M75" s="26"/>
      <c r="N75" s="21"/>
      <c r="AD75" s="21"/>
      <c r="AE75" s="21"/>
      <c r="AF75" s="21"/>
      <c r="AG75" s="21"/>
      <c r="AH75" s="21"/>
      <c r="AI75" s="21"/>
      <c r="AJ75" s="21"/>
      <c r="AK75" s="21"/>
      <c r="AL75" s="21"/>
      <c r="AM75" s="21"/>
      <c r="AN75" s="21"/>
      <c r="AO75" s="21"/>
      <c r="AP75" s="21"/>
      <c r="AQ75" s="21"/>
      <c r="AR75" s="21"/>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row>
    <row r="76" spans="1:75" ht="11.25" customHeight="1">
      <c r="A76" s="26"/>
      <c r="B76" s="26"/>
      <c r="C76" s="26"/>
      <c r="D76" s="47"/>
      <c r="E76" s="26"/>
      <c r="F76" s="26"/>
      <c r="G76" s="26"/>
      <c r="H76" s="26"/>
      <c r="I76" s="26"/>
      <c r="J76" s="26"/>
      <c r="K76" s="26"/>
      <c r="L76" s="26"/>
      <c r="M76" s="26"/>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row>
    <row r="77" spans="1:75" ht="11.25" customHeight="1">
      <c r="A77" s="26"/>
      <c r="B77" s="26"/>
      <c r="C77" s="26"/>
      <c r="D77" s="47"/>
      <c r="E77" s="26"/>
      <c r="F77" s="26"/>
      <c r="G77" s="26"/>
      <c r="H77" s="26"/>
      <c r="I77" s="26"/>
      <c r="J77" s="26"/>
      <c r="K77" s="26"/>
      <c r="L77" s="26"/>
      <c r="M77" s="26"/>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row>
    <row r="78" spans="1:75" ht="11.25" customHeight="1">
      <c r="A78" s="26"/>
      <c r="B78" s="26"/>
      <c r="C78" s="26"/>
      <c r="D78" s="47"/>
      <c r="E78" s="26"/>
      <c r="F78" s="26"/>
      <c r="G78" s="26"/>
      <c r="H78" s="26"/>
      <c r="I78" s="26"/>
      <c r="J78" s="26"/>
      <c r="K78" s="26"/>
      <c r="L78" s="26"/>
      <c r="M78" s="26"/>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row>
    <row r="79" spans="1:75" ht="11.25" customHeight="1">
      <c r="A79" s="26"/>
      <c r="B79" s="26"/>
      <c r="C79" s="26"/>
      <c r="D79" s="47"/>
      <c r="E79" s="26"/>
      <c r="F79" s="26"/>
      <c r="G79" s="26"/>
      <c r="H79" s="26"/>
      <c r="I79" s="26"/>
      <c r="J79" s="26"/>
      <c r="K79" s="26"/>
      <c r="L79" s="26"/>
      <c r="M79" s="26"/>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row>
    <row r="80" spans="1:51" ht="11.25" customHeight="1">
      <c r="A80" s="27"/>
      <c r="B80" s="27"/>
      <c r="C80" s="27"/>
      <c r="D80" s="48"/>
      <c r="E80" s="27"/>
      <c r="F80" s="27"/>
      <c r="G80" s="27"/>
      <c r="H80" s="27"/>
      <c r="I80" s="27"/>
      <c r="J80" s="27"/>
      <c r="K80" s="27"/>
      <c r="L80" s="27"/>
      <c r="M80" s="27"/>
      <c r="N80" s="27"/>
      <c r="O80" s="27"/>
      <c r="P80" s="27"/>
      <c r="Q80" s="27"/>
      <c r="R80" s="27"/>
      <c r="S80" s="27"/>
      <c r="T80" s="27"/>
      <c r="U80" s="27"/>
      <c r="V80" s="27"/>
      <c r="W80" s="27"/>
      <c r="X80" s="27"/>
      <c r="AV80" s="27"/>
      <c r="AW80" s="27"/>
      <c r="AX80" s="27"/>
      <c r="AY80" s="27"/>
    </row>
    <row r="81" spans="1:112" ht="11.25" customHeight="1">
      <c r="A81" s="27"/>
      <c r="B81" s="27"/>
      <c r="C81" s="27"/>
      <c r="D81" s="48"/>
      <c r="E81" s="27"/>
      <c r="F81" s="27"/>
      <c r="G81" s="27"/>
      <c r="H81" s="27"/>
      <c r="I81" s="27"/>
      <c r="J81" s="27"/>
      <c r="K81" s="27"/>
      <c r="L81" s="27"/>
      <c r="M81" s="27"/>
      <c r="N81" s="27"/>
      <c r="O81" s="27"/>
      <c r="P81" s="27"/>
      <c r="Q81" s="27"/>
      <c r="R81" s="27"/>
      <c r="S81" s="27"/>
      <c r="T81" s="27"/>
      <c r="U81" s="27"/>
      <c r="V81" s="27"/>
      <c r="W81" s="27"/>
      <c r="X81" s="27"/>
      <c r="AV81" s="27"/>
      <c r="AW81" s="27"/>
      <c r="AX81" s="27"/>
      <c r="AY81" s="27"/>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row>
    <row r="82" spans="1:112" ht="11.25" customHeight="1">
      <c r="A82" s="27"/>
      <c r="B82" s="27"/>
      <c r="C82" s="27"/>
      <c r="D82" s="48"/>
      <c r="E82" s="51"/>
      <c r="F82" s="52"/>
      <c r="G82" s="52"/>
      <c r="H82" s="52"/>
      <c r="I82" s="52"/>
      <c r="J82" s="52"/>
      <c r="K82" s="52"/>
      <c r="L82" s="52"/>
      <c r="M82" s="52"/>
      <c r="N82" s="52"/>
      <c r="O82" s="52"/>
      <c r="P82" s="52"/>
      <c r="Q82" s="52"/>
      <c r="R82" s="52"/>
      <c r="S82" s="52"/>
      <c r="T82" s="52"/>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row>
    <row r="83" spans="1:112" ht="11.25" customHeight="1">
      <c r="A83" s="27"/>
      <c r="B83" s="27"/>
      <c r="C83" s="27"/>
      <c r="D83" s="48"/>
      <c r="E83" s="27"/>
      <c r="F83" s="27"/>
      <c r="G83" s="27"/>
      <c r="H83" s="27"/>
      <c r="I83" s="27"/>
      <c r="J83" s="27"/>
      <c r="K83" s="27"/>
      <c r="L83" s="27"/>
      <c r="M83" s="27"/>
      <c r="N83" s="27"/>
      <c r="O83" s="27"/>
      <c r="P83" s="27"/>
      <c r="Q83" s="27"/>
      <c r="R83" s="27"/>
      <c r="S83" s="27"/>
      <c r="T83" s="27"/>
      <c r="U83" s="27"/>
      <c r="V83" s="27"/>
      <c r="W83" s="27"/>
      <c r="X83" s="27"/>
      <c r="Y83" s="27"/>
      <c r="Z83" s="27"/>
      <c r="AA83" s="27"/>
      <c r="AW83" s="27"/>
      <c r="AX83" s="27"/>
      <c r="AY83" s="27"/>
      <c r="AZ83" s="27"/>
      <c r="BA83" s="27"/>
      <c r="BW83" s="27"/>
      <c r="CC83" s="211"/>
      <c r="CD83" s="211"/>
      <c r="CE83" s="211"/>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row>
    <row r="84" spans="4:112" ht="11.25" customHeight="1">
      <c r="D84" s="46"/>
      <c r="AW84" s="396" t="s">
        <v>373</v>
      </c>
      <c r="AX84" s="396"/>
      <c r="AY84" s="396"/>
      <c r="AZ84" s="396"/>
      <c r="BA84" s="396"/>
      <c r="BB84" s="396"/>
      <c r="BC84" s="396"/>
      <c r="BD84" s="396"/>
      <c r="BE84" s="393" t="s">
        <v>353</v>
      </c>
      <c r="BF84" s="393"/>
      <c r="BG84" s="393"/>
      <c r="BH84" s="393"/>
      <c r="BI84" s="393"/>
      <c r="BJ84" s="393"/>
      <c r="BK84" s="393"/>
      <c r="BL84" s="393"/>
      <c r="BM84" s="393" t="s">
        <v>349</v>
      </c>
      <c r="BN84" s="393"/>
      <c r="BO84" s="393"/>
      <c r="BP84" s="393"/>
      <c r="BQ84" s="393"/>
      <c r="BR84" s="393" t="s">
        <v>354</v>
      </c>
      <c r="BS84" s="393"/>
      <c r="BT84" s="393"/>
      <c r="BU84" s="393"/>
      <c r="BV84" s="393"/>
      <c r="CC84" s="211"/>
      <c r="CD84" s="211"/>
      <c r="CE84" s="211"/>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row>
    <row r="85" spans="4:112" ht="11.25" customHeight="1">
      <c r="D85" s="46"/>
      <c r="AW85" s="397"/>
      <c r="AX85" s="397"/>
      <c r="AY85" s="397"/>
      <c r="AZ85" s="397"/>
      <c r="BA85" s="397"/>
      <c r="BB85" s="397"/>
      <c r="BC85" s="397"/>
      <c r="BD85" s="397"/>
      <c r="BE85" s="394"/>
      <c r="BF85" s="394"/>
      <c r="BG85" s="394"/>
      <c r="BH85" s="394"/>
      <c r="BI85" s="394"/>
      <c r="BJ85" s="394"/>
      <c r="BK85" s="394"/>
      <c r="BL85" s="394"/>
      <c r="BM85" s="394"/>
      <c r="BN85" s="394"/>
      <c r="BO85" s="394"/>
      <c r="BP85" s="394"/>
      <c r="BQ85" s="394"/>
      <c r="BR85" s="394"/>
      <c r="BS85" s="394"/>
      <c r="BT85" s="394"/>
      <c r="BU85" s="394"/>
      <c r="BV85" s="394"/>
      <c r="CB85" s="238"/>
      <c r="CC85" s="238"/>
      <c r="CD85" s="238"/>
      <c r="CE85" s="238"/>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row>
    <row r="86" spans="2:112" ht="11.25" customHeight="1">
      <c r="B86" s="19"/>
      <c r="C86" s="19"/>
      <c r="D86" s="50"/>
      <c r="E86" s="19"/>
      <c r="F86" s="19"/>
      <c r="G86" s="19"/>
      <c r="BE86" s="211"/>
      <c r="BF86" s="211"/>
      <c r="BG86" s="211"/>
      <c r="BH86" s="211"/>
      <c r="BI86" s="211"/>
      <c r="BJ86" s="211"/>
      <c r="BK86" s="211"/>
      <c r="BL86" s="211"/>
      <c r="BM86" s="211"/>
      <c r="BN86" s="211"/>
      <c r="BO86" s="211"/>
      <c r="BP86" s="211"/>
      <c r="BQ86" s="211"/>
      <c r="BR86" s="211"/>
      <c r="BS86" s="211"/>
      <c r="BT86" s="211"/>
      <c r="BU86" s="211"/>
      <c r="BV86" s="211"/>
      <c r="BZ86" s="23"/>
      <c r="CA86" s="23"/>
      <c r="CB86" s="238"/>
      <c r="CC86" s="211"/>
      <c r="CD86" s="211"/>
      <c r="CE86" s="211"/>
      <c r="CF86" s="211"/>
      <c r="CM86" s="211"/>
      <c r="CN86" s="211"/>
      <c r="CO86" s="211"/>
      <c r="CP86" s="211"/>
      <c r="CQ86" s="23"/>
      <c r="CR86" s="23"/>
      <c r="CS86" s="23"/>
      <c r="CT86" s="23"/>
      <c r="CU86" s="23"/>
      <c r="CV86" s="23"/>
      <c r="CW86" s="23"/>
      <c r="CX86" s="23"/>
      <c r="CY86" s="23"/>
      <c r="CZ86" s="23"/>
      <c r="DA86" s="23"/>
      <c r="DB86" s="23"/>
      <c r="DC86" s="23"/>
      <c r="DD86" s="23"/>
      <c r="DE86" s="23"/>
      <c r="DF86" s="23"/>
      <c r="DG86" s="23"/>
      <c r="DH86" s="23"/>
    </row>
    <row r="87" spans="4:112" ht="11.25" customHeight="1">
      <c r="D87" s="46"/>
      <c r="AC87" s="32"/>
      <c r="AD87" s="32"/>
      <c r="AE87" s="32"/>
      <c r="BE87" s="211"/>
      <c r="BF87" s="211"/>
      <c r="BG87" s="211"/>
      <c r="BH87" s="211"/>
      <c r="BI87" s="211"/>
      <c r="BJ87" s="211"/>
      <c r="BK87" s="211"/>
      <c r="BL87" s="211"/>
      <c r="BM87" s="211"/>
      <c r="BN87" s="211"/>
      <c r="BO87" s="211"/>
      <c r="BP87" s="211"/>
      <c r="BQ87" s="211"/>
      <c r="BR87" s="211"/>
      <c r="BS87" s="211"/>
      <c r="BT87" s="211"/>
      <c r="BU87" s="211"/>
      <c r="BV87" s="211"/>
      <c r="BZ87" s="23"/>
      <c r="CA87" s="23"/>
      <c r="CB87" s="238"/>
      <c r="CC87" s="211"/>
      <c r="CD87" s="211"/>
      <c r="CE87" s="211"/>
      <c r="CF87" s="211"/>
      <c r="CM87" s="211"/>
      <c r="CN87" s="211"/>
      <c r="CO87" s="211"/>
      <c r="CP87" s="211"/>
      <c r="CQ87" s="23"/>
      <c r="CR87" s="23"/>
      <c r="CS87" s="23"/>
      <c r="CT87" s="23"/>
      <c r="CU87" s="23"/>
      <c r="CV87" s="23"/>
      <c r="CW87" s="23"/>
      <c r="CX87" s="23"/>
      <c r="CY87" s="23"/>
      <c r="CZ87" s="23"/>
      <c r="DA87" s="23"/>
      <c r="DB87" s="23"/>
      <c r="DC87" s="23"/>
      <c r="DD87" s="23"/>
      <c r="DE87" s="23"/>
      <c r="DF87" s="23"/>
      <c r="DG87" s="23"/>
      <c r="DH87" s="23"/>
    </row>
    <row r="88" spans="4:112" ht="11.25" customHeight="1">
      <c r="D88" s="46"/>
      <c r="W88" s="390">
        <v>0</v>
      </c>
      <c r="X88" s="390"/>
      <c r="Y88" s="390"/>
      <c r="Z88" s="392" t="str">
        <f>VLOOKUP(W88,RéfN1,2)</f>
        <v>Risque structurel de l'unité de soins</v>
      </c>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85" t="str">
        <f>CG89</f>
        <v>-</v>
      </c>
      <c r="AX88" s="386"/>
      <c r="AY88" s="386"/>
      <c r="AZ88" s="386"/>
      <c r="BA88" s="386"/>
      <c r="BB88" s="386"/>
      <c r="BC88" s="386"/>
      <c r="BD88" s="386"/>
      <c r="BE88" s="383" t="str">
        <f>CH89</f>
        <v>-</v>
      </c>
      <c r="BF88" s="384"/>
      <c r="BG88" s="384"/>
      <c r="BH88" s="384"/>
      <c r="BI88" s="384"/>
      <c r="BJ88" s="384"/>
      <c r="BK88" s="384"/>
      <c r="BL88" s="384"/>
      <c r="BM88" s="383" t="str">
        <f>CI89</f>
        <v>-</v>
      </c>
      <c r="BN88" s="384"/>
      <c r="BO88" s="384"/>
      <c r="BP88" s="384"/>
      <c r="BQ88" s="384"/>
      <c r="BR88" s="383" t="str">
        <f>CJ89</f>
        <v>-</v>
      </c>
      <c r="BS88" s="384"/>
      <c r="BT88" s="384"/>
      <c r="BU88" s="384"/>
      <c r="BV88" s="384"/>
      <c r="BZ88" s="23"/>
      <c r="CA88" s="23"/>
      <c r="CB88" s="238"/>
      <c r="CC88" s="211"/>
      <c r="CD88" s="211"/>
      <c r="CE88" s="211"/>
      <c r="CF88" s="211"/>
      <c r="CG88" s="211" t="s">
        <v>352</v>
      </c>
      <c r="CH88" s="211" t="s">
        <v>351</v>
      </c>
      <c r="CI88" s="211" t="s">
        <v>349</v>
      </c>
      <c r="CJ88" s="211" t="s">
        <v>350</v>
      </c>
      <c r="CM88" s="211"/>
      <c r="CN88" s="211"/>
      <c r="CO88" s="211"/>
      <c r="CP88" s="211"/>
      <c r="CQ88" s="23"/>
      <c r="CR88" s="23"/>
      <c r="CS88" s="23"/>
      <c r="CT88" s="23"/>
      <c r="CU88" s="23"/>
      <c r="CV88" s="23"/>
      <c r="CW88" s="23"/>
      <c r="CX88" s="23"/>
      <c r="CY88" s="23"/>
      <c r="CZ88" s="23"/>
      <c r="DA88" s="23"/>
      <c r="DB88" s="23"/>
      <c r="DC88" s="23"/>
      <c r="DD88" s="23"/>
      <c r="DE88" s="23"/>
      <c r="DF88" s="23"/>
      <c r="DG88" s="23"/>
      <c r="DH88" s="23"/>
    </row>
    <row r="89" spans="4:112" ht="11.25" customHeight="1">
      <c r="D89" s="46"/>
      <c r="W89" s="390"/>
      <c r="X89" s="390"/>
      <c r="Y89" s="390"/>
      <c r="Z89" s="392"/>
      <c r="AA89" s="392"/>
      <c r="AB89" s="392"/>
      <c r="AC89" s="392"/>
      <c r="AD89" s="392"/>
      <c r="AE89" s="392"/>
      <c r="AF89" s="392"/>
      <c r="AG89" s="392"/>
      <c r="AH89" s="392"/>
      <c r="AI89" s="392"/>
      <c r="AJ89" s="392"/>
      <c r="AK89" s="392"/>
      <c r="AL89" s="392"/>
      <c r="AM89" s="392"/>
      <c r="AN89" s="392"/>
      <c r="AO89" s="392"/>
      <c r="AP89" s="392"/>
      <c r="AQ89" s="392"/>
      <c r="AR89" s="392"/>
      <c r="AS89" s="392"/>
      <c r="AT89" s="392"/>
      <c r="AU89" s="392"/>
      <c r="AV89" s="392"/>
      <c r="AW89" s="386"/>
      <c r="AX89" s="386"/>
      <c r="AY89" s="386"/>
      <c r="AZ89" s="386"/>
      <c r="BA89" s="386"/>
      <c r="BB89" s="386"/>
      <c r="BC89" s="386"/>
      <c r="BD89" s="386"/>
      <c r="BE89" s="384"/>
      <c r="BF89" s="384"/>
      <c r="BG89" s="384"/>
      <c r="BH89" s="384"/>
      <c r="BI89" s="384"/>
      <c r="BJ89" s="384"/>
      <c r="BK89" s="384"/>
      <c r="BL89" s="384"/>
      <c r="BM89" s="384"/>
      <c r="BN89" s="384"/>
      <c r="BO89" s="384"/>
      <c r="BP89" s="384"/>
      <c r="BQ89" s="384"/>
      <c r="BR89" s="384"/>
      <c r="BS89" s="384"/>
      <c r="BT89" s="384"/>
      <c r="BU89" s="384"/>
      <c r="BV89" s="384"/>
      <c r="BZ89" s="23"/>
      <c r="CA89" s="23"/>
      <c r="CB89" s="238"/>
      <c r="CC89" s="211"/>
      <c r="CD89" s="211"/>
      <c r="CE89" s="211"/>
      <c r="CF89" s="211"/>
      <c r="CG89" s="212" t="str">
        <f>Scores!G7</f>
        <v>-</v>
      </c>
      <c r="CH89" s="212" t="s">
        <v>418</v>
      </c>
      <c r="CI89" s="212" t="s">
        <v>418</v>
      </c>
      <c r="CJ89" s="212" t="s">
        <v>418</v>
      </c>
      <c r="CK89" s="213" t="s">
        <v>308</v>
      </c>
      <c r="CM89" s="211"/>
      <c r="CN89" s="211"/>
      <c r="CO89" s="211"/>
      <c r="CP89" s="211"/>
      <c r="CQ89" s="23"/>
      <c r="CR89" s="23"/>
      <c r="CS89" s="23"/>
      <c r="CT89" s="23"/>
      <c r="CU89" s="23"/>
      <c r="CV89" s="23"/>
      <c r="CW89" s="23"/>
      <c r="CX89" s="23"/>
      <c r="CY89" s="23"/>
      <c r="CZ89" s="23"/>
      <c r="DA89" s="23"/>
      <c r="DB89" s="23"/>
      <c r="DC89" s="23"/>
      <c r="DD89" s="23"/>
      <c r="DE89" s="23"/>
      <c r="DF89" s="23"/>
      <c r="DG89" s="23"/>
      <c r="DH89" s="23"/>
    </row>
    <row r="90" spans="4:112" ht="11.25" customHeight="1">
      <c r="D90" s="46"/>
      <c r="BE90" s="211"/>
      <c r="BF90" s="211"/>
      <c r="BG90" s="211"/>
      <c r="BH90" s="211"/>
      <c r="BI90" s="211"/>
      <c r="BJ90" s="211"/>
      <c r="BK90" s="211"/>
      <c r="BL90" s="211"/>
      <c r="BM90" s="211"/>
      <c r="BN90" s="211"/>
      <c r="BO90" s="211"/>
      <c r="BP90" s="211"/>
      <c r="BQ90" s="211"/>
      <c r="BR90" s="211"/>
      <c r="BS90" s="211"/>
      <c r="BT90" s="211"/>
      <c r="BU90" s="211"/>
      <c r="BV90" s="211"/>
      <c r="BZ90" s="60"/>
      <c r="CA90" s="60"/>
      <c r="CB90" s="238"/>
      <c r="CC90" s="211"/>
      <c r="CD90" s="211"/>
      <c r="CE90" s="211"/>
      <c r="CF90" s="211"/>
      <c r="CG90" s="212" t="str">
        <f>Scores!G16</f>
        <v>-</v>
      </c>
      <c r="CH90" s="212" t="s">
        <v>418</v>
      </c>
      <c r="CI90" s="212" t="s">
        <v>418</v>
      </c>
      <c r="CJ90" s="212" t="s">
        <v>418</v>
      </c>
      <c r="CK90" s="214" t="str">
        <f aca="true" t="shared" si="0" ref="CK90:CK95">VLOOKUP(CL90,RéfN2,3,FALSE)</f>
        <v>Prévention</v>
      </c>
      <c r="CL90" s="211" t="s">
        <v>385</v>
      </c>
      <c r="CM90" s="211"/>
      <c r="CN90" s="211"/>
      <c r="CO90" s="211"/>
      <c r="CP90" s="211"/>
      <c r="CQ90" s="23"/>
      <c r="CR90" s="23"/>
      <c r="CS90" s="23"/>
      <c r="CT90" s="23"/>
      <c r="CU90" s="23"/>
      <c r="CV90" s="23"/>
      <c r="CW90" s="23"/>
      <c r="CX90" s="23"/>
      <c r="CY90" s="23"/>
      <c r="CZ90" s="23"/>
      <c r="DA90" s="23"/>
      <c r="DB90" s="23"/>
      <c r="DC90" s="23"/>
      <c r="DD90" s="23"/>
      <c r="DE90" s="23"/>
      <c r="DF90" s="23"/>
      <c r="DG90" s="23"/>
      <c r="DH90" s="23"/>
    </row>
    <row r="91" spans="4:112" ht="11.25" customHeight="1">
      <c r="D91" s="46"/>
      <c r="BE91" s="211"/>
      <c r="BF91" s="211"/>
      <c r="BG91" s="211"/>
      <c r="BH91" s="211"/>
      <c r="BI91" s="211"/>
      <c r="BJ91" s="211"/>
      <c r="BK91" s="211"/>
      <c r="BL91" s="211"/>
      <c r="BM91" s="211"/>
      <c r="BN91" s="211"/>
      <c r="BO91" s="211"/>
      <c r="BP91" s="211"/>
      <c r="BQ91" s="211"/>
      <c r="BR91" s="211"/>
      <c r="BS91" s="211"/>
      <c r="BT91" s="211"/>
      <c r="BU91" s="211"/>
      <c r="BV91" s="211"/>
      <c r="BZ91" s="60"/>
      <c r="CA91" s="60"/>
      <c r="CB91" s="238"/>
      <c r="CC91" s="211"/>
      <c r="CD91" s="211"/>
      <c r="CE91" s="211"/>
      <c r="CF91" s="211"/>
      <c r="CG91" s="212" t="str">
        <f>Scores!G20</f>
        <v>-</v>
      </c>
      <c r="CH91" s="212" t="s">
        <v>418</v>
      </c>
      <c r="CI91" s="212" t="s">
        <v>418</v>
      </c>
      <c r="CJ91" s="212" t="s">
        <v>418</v>
      </c>
      <c r="CK91" s="214" t="str">
        <f t="shared" si="0"/>
        <v>Pilotage</v>
      </c>
      <c r="CL91" s="211" t="s">
        <v>386</v>
      </c>
      <c r="CM91" s="211"/>
      <c r="CN91" s="211"/>
      <c r="CO91" s="211"/>
      <c r="CP91" s="211"/>
      <c r="CQ91" s="23"/>
      <c r="CR91" s="23"/>
      <c r="CS91" s="23"/>
      <c r="CT91" s="23"/>
      <c r="CU91" s="23"/>
      <c r="CV91" s="23"/>
      <c r="CW91" s="23"/>
      <c r="CX91" s="23"/>
      <c r="CY91" s="23"/>
      <c r="CZ91" s="23"/>
      <c r="DA91" s="23"/>
      <c r="DB91" s="23"/>
      <c r="DC91" s="23"/>
      <c r="DD91" s="23"/>
      <c r="DE91" s="23"/>
      <c r="DF91" s="23"/>
      <c r="DG91" s="23"/>
      <c r="DH91" s="23"/>
    </row>
    <row r="92" spans="4:112" ht="11.25" customHeight="1">
      <c r="D92" s="46"/>
      <c r="W92" s="381" t="s">
        <v>385</v>
      </c>
      <c r="X92" s="381"/>
      <c r="Y92" s="381"/>
      <c r="Z92" s="381" t="str">
        <f>VLOOKUP(W92,RéfN2,3,FALSE)</f>
        <v>Prévention</v>
      </c>
      <c r="AA92" s="381"/>
      <c r="AB92" s="381"/>
      <c r="AC92" s="381"/>
      <c r="AD92" s="381"/>
      <c r="AE92" s="381"/>
      <c r="AF92" s="381"/>
      <c r="AG92" s="381"/>
      <c r="AH92" s="381"/>
      <c r="AI92" s="381"/>
      <c r="AJ92" s="381"/>
      <c r="AK92" s="381"/>
      <c r="AL92" s="381"/>
      <c r="AM92" s="381"/>
      <c r="AN92" s="381"/>
      <c r="AO92" s="381"/>
      <c r="AP92" s="381"/>
      <c r="AQ92" s="381"/>
      <c r="AR92" s="381"/>
      <c r="AS92" s="381"/>
      <c r="AT92" s="381"/>
      <c r="AU92" s="381"/>
      <c r="AV92" s="381"/>
      <c r="AW92" s="385" t="str">
        <f>CG90</f>
        <v>-</v>
      </c>
      <c r="AX92" s="386"/>
      <c r="AY92" s="386"/>
      <c r="AZ92" s="386"/>
      <c r="BA92" s="386"/>
      <c r="BB92" s="386"/>
      <c r="BC92" s="386"/>
      <c r="BD92" s="386"/>
      <c r="BE92" s="383" t="str">
        <f>CH90</f>
        <v>-</v>
      </c>
      <c r="BF92" s="384"/>
      <c r="BG92" s="384"/>
      <c r="BH92" s="384"/>
      <c r="BI92" s="384"/>
      <c r="BJ92" s="384"/>
      <c r="BK92" s="384"/>
      <c r="BL92" s="384"/>
      <c r="BM92" s="383" t="str">
        <f>CI90</f>
        <v>-</v>
      </c>
      <c r="BN92" s="384"/>
      <c r="BO92" s="384"/>
      <c r="BP92" s="384"/>
      <c r="BQ92" s="384"/>
      <c r="BR92" s="383" t="str">
        <f>CJ90</f>
        <v>-</v>
      </c>
      <c r="BS92" s="384"/>
      <c r="BT92" s="384"/>
      <c r="BU92" s="384"/>
      <c r="BV92" s="384"/>
      <c r="BZ92" s="60"/>
      <c r="CA92" s="60"/>
      <c r="CB92" s="238"/>
      <c r="CC92" s="211"/>
      <c r="CD92" s="211"/>
      <c r="CE92" s="211"/>
      <c r="CF92" s="211"/>
      <c r="CG92" s="212" t="str">
        <f>Scores!G26</f>
        <v>-</v>
      </c>
      <c r="CH92" s="212" t="s">
        <v>418</v>
      </c>
      <c r="CI92" s="212" t="s">
        <v>418</v>
      </c>
      <c r="CJ92" s="212" t="s">
        <v>418</v>
      </c>
      <c r="CK92" s="214" t="str">
        <f t="shared" si="0"/>
        <v>Entrée et sortie du patient</v>
      </c>
      <c r="CL92" s="211" t="s">
        <v>387</v>
      </c>
      <c r="CM92" s="211"/>
      <c r="CN92" s="211"/>
      <c r="CO92" s="211"/>
      <c r="CP92" s="211"/>
      <c r="CQ92" s="23"/>
      <c r="CR92" s="23"/>
      <c r="CS92" s="23"/>
      <c r="CT92" s="23"/>
      <c r="CU92" s="23"/>
      <c r="CV92" s="23"/>
      <c r="CW92" s="23"/>
      <c r="CX92" s="23"/>
      <c r="CY92" s="23"/>
      <c r="CZ92" s="23"/>
      <c r="DA92" s="23"/>
      <c r="DB92" s="23"/>
      <c r="DC92" s="23"/>
      <c r="DD92" s="23"/>
      <c r="DE92" s="23"/>
      <c r="DF92" s="23"/>
      <c r="DG92" s="23"/>
      <c r="DH92" s="23"/>
    </row>
    <row r="93" spans="4:112" ht="20.25">
      <c r="D93" s="46"/>
      <c r="N93" s="20"/>
      <c r="W93" s="382"/>
      <c r="X93" s="382"/>
      <c r="Y93" s="382"/>
      <c r="Z93" s="382"/>
      <c r="AA93" s="382"/>
      <c r="AB93" s="382"/>
      <c r="AC93" s="382"/>
      <c r="AD93" s="382"/>
      <c r="AE93" s="382"/>
      <c r="AF93" s="382"/>
      <c r="AG93" s="382"/>
      <c r="AH93" s="382"/>
      <c r="AI93" s="382"/>
      <c r="AJ93" s="382"/>
      <c r="AK93" s="382"/>
      <c r="AL93" s="382"/>
      <c r="AM93" s="382"/>
      <c r="AN93" s="382"/>
      <c r="AO93" s="382"/>
      <c r="AP93" s="382"/>
      <c r="AQ93" s="382"/>
      <c r="AR93" s="382"/>
      <c r="AS93" s="382"/>
      <c r="AT93" s="382"/>
      <c r="AU93" s="382"/>
      <c r="AV93" s="382"/>
      <c r="AW93" s="386"/>
      <c r="AX93" s="386"/>
      <c r="AY93" s="386"/>
      <c r="AZ93" s="386"/>
      <c r="BA93" s="386"/>
      <c r="BB93" s="386"/>
      <c r="BC93" s="386"/>
      <c r="BD93" s="386"/>
      <c r="BE93" s="384"/>
      <c r="BF93" s="384"/>
      <c r="BG93" s="384"/>
      <c r="BH93" s="384"/>
      <c r="BI93" s="384"/>
      <c r="BJ93" s="384"/>
      <c r="BK93" s="384"/>
      <c r="BL93" s="384"/>
      <c r="BM93" s="384"/>
      <c r="BN93" s="384"/>
      <c r="BO93" s="384"/>
      <c r="BP93" s="384"/>
      <c r="BQ93" s="384"/>
      <c r="BR93" s="384"/>
      <c r="BS93" s="384"/>
      <c r="BT93" s="384"/>
      <c r="BU93" s="384"/>
      <c r="BV93" s="384"/>
      <c r="BZ93" s="60"/>
      <c r="CA93" s="60"/>
      <c r="CB93" s="238"/>
      <c r="CC93" s="211"/>
      <c r="CD93" s="211"/>
      <c r="CE93" s="211"/>
      <c r="CF93" s="211"/>
      <c r="CG93" s="212" t="str">
        <f>Scores!G30</f>
        <v>-</v>
      </c>
      <c r="CH93" s="212" t="s">
        <v>418</v>
      </c>
      <c r="CI93" s="212" t="s">
        <v>418</v>
      </c>
      <c r="CJ93" s="212" t="s">
        <v>418</v>
      </c>
      <c r="CK93" s="214" t="str">
        <f t="shared" si="0"/>
        <v>Prescription</v>
      </c>
      <c r="CL93" s="211" t="s">
        <v>388</v>
      </c>
      <c r="CM93" s="211"/>
      <c r="CN93" s="211"/>
      <c r="CO93" s="211"/>
      <c r="CP93" s="211"/>
      <c r="CQ93" s="23"/>
      <c r="CR93" s="23"/>
      <c r="CS93" s="23"/>
      <c r="CT93" s="23"/>
      <c r="CU93" s="23"/>
      <c r="CV93" s="23"/>
      <c r="CW93" s="23"/>
      <c r="CX93" s="23"/>
      <c r="CY93" s="23"/>
      <c r="CZ93" s="23"/>
      <c r="DA93" s="23"/>
      <c r="DB93" s="23"/>
      <c r="DC93" s="23"/>
      <c r="DD93" s="23"/>
      <c r="DE93" s="23"/>
      <c r="DF93" s="23"/>
      <c r="DG93" s="23"/>
      <c r="DH93" s="23"/>
    </row>
    <row r="94" spans="4:112" ht="11.25" customHeight="1">
      <c r="D94" s="46"/>
      <c r="W94" s="381" t="s">
        <v>386</v>
      </c>
      <c r="X94" s="381"/>
      <c r="Y94" s="381"/>
      <c r="Z94" s="381" t="str">
        <f>VLOOKUP(W94,RéfN2,3,FALSE)</f>
        <v>Pilotage</v>
      </c>
      <c r="AA94" s="381"/>
      <c r="AB94" s="381"/>
      <c r="AC94" s="381"/>
      <c r="AD94" s="381"/>
      <c r="AE94" s="381"/>
      <c r="AF94" s="381"/>
      <c r="AG94" s="381"/>
      <c r="AH94" s="381"/>
      <c r="AI94" s="381"/>
      <c r="AJ94" s="381"/>
      <c r="AK94" s="381"/>
      <c r="AL94" s="381"/>
      <c r="AM94" s="381"/>
      <c r="AN94" s="381"/>
      <c r="AO94" s="381"/>
      <c r="AP94" s="381"/>
      <c r="AQ94" s="381"/>
      <c r="AR94" s="381"/>
      <c r="AS94" s="381"/>
      <c r="AT94" s="381"/>
      <c r="AU94" s="381"/>
      <c r="AV94" s="381"/>
      <c r="AW94" s="385" t="str">
        <f>CG91</f>
        <v>-</v>
      </c>
      <c r="AX94" s="386"/>
      <c r="AY94" s="386"/>
      <c r="AZ94" s="386"/>
      <c r="BA94" s="386"/>
      <c r="BB94" s="386"/>
      <c r="BC94" s="386"/>
      <c r="BD94" s="386"/>
      <c r="BE94" s="383" t="str">
        <f>CH91</f>
        <v>-</v>
      </c>
      <c r="BF94" s="384"/>
      <c r="BG94" s="384"/>
      <c r="BH94" s="384"/>
      <c r="BI94" s="384"/>
      <c r="BJ94" s="384"/>
      <c r="BK94" s="384"/>
      <c r="BL94" s="384"/>
      <c r="BM94" s="383" t="str">
        <f>CI91</f>
        <v>-</v>
      </c>
      <c r="BN94" s="384"/>
      <c r="BO94" s="384"/>
      <c r="BP94" s="384"/>
      <c r="BQ94" s="384"/>
      <c r="BR94" s="383" t="str">
        <f>CJ91</f>
        <v>-</v>
      </c>
      <c r="BS94" s="384"/>
      <c r="BT94" s="384"/>
      <c r="BU94" s="384"/>
      <c r="BV94" s="384"/>
      <c r="BZ94" s="60"/>
      <c r="CA94" s="60"/>
      <c r="CB94" s="238"/>
      <c r="CC94" s="211"/>
      <c r="CD94" s="211"/>
      <c r="CE94" s="211"/>
      <c r="CF94" s="211"/>
      <c r="CG94" s="212" t="str">
        <f>Scores!G32</f>
        <v>-</v>
      </c>
      <c r="CH94" s="212" t="s">
        <v>418</v>
      </c>
      <c r="CI94" s="212" t="s">
        <v>418</v>
      </c>
      <c r="CJ94" s="212" t="s">
        <v>418</v>
      </c>
      <c r="CK94" s="214" t="str">
        <f t="shared" si="0"/>
        <v>Dispensation</v>
      </c>
      <c r="CL94" s="211" t="s">
        <v>389</v>
      </c>
      <c r="CM94" s="211"/>
      <c r="CN94" s="211"/>
      <c r="CO94" s="211"/>
      <c r="CP94" s="211"/>
      <c r="CQ94" s="23"/>
      <c r="CR94" s="23"/>
      <c r="CS94" s="23"/>
      <c r="CT94" s="23"/>
      <c r="CU94" s="23"/>
      <c r="CV94" s="23"/>
      <c r="CW94" s="23"/>
      <c r="CX94" s="23"/>
      <c r="CY94" s="23"/>
      <c r="CZ94" s="23"/>
      <c r="DA94" s="23"/>
      <c r="DB94" s="23"/>
      <c r="DC94" s="23"/>
      <c r="DD94" s="23"/>
      <c r="DE94" s="23"/>
      <c r="DF94" s="23"/>
      <c r="DG94" s="23"/>
      <c r="DH94" s="23"/>
    </row>
    <row r="95" spans="4:112" ht="11.25" customHeight="1">
      <c r="D95" s="46"/>
      <c r="W95" s="382"/>
      <c r="X95" s="382"/>
      <c r="Y95" s="382"/>
      <c r="Z95" s="382"/>
      <c r="AA95" s="382"/>
      <c r="AB95" s="382"/>
      <c r="AC95" s="382"/>
      <c r="AD95" s="382"/>
      <c r="AE95" s="382"/>
      <c r="AF95" s="382"/>
      <c r="AG95" s="382"/>
      <c r="AH95" s="382"/>
      <c r="AI95" s="382"/>
      <c r="AJ95" s="382"/>
      <c r="AK95" s="382"/>
      <c r="AL95" s="382"/>
      <c r="AM95" s="382"/>
      <c r="AN95" s="382"/>
      <c r="AO95" s="382"/>
      <c r="AP95" s="382"/>
      <c r="AQ95" s="382"/>
      <c r="AR95" s="382"/>
      <c r="AS95" s="382"/>
      <c r="AT95" s="382"/>
      <c r="AU95" s="382"/>
      <c r="AV95" s="382"/>
      <c r="AW95" s="386"/>
      <c r="AX95" s="386"/>
      <c r="AY95" s="386"/>
      <c r="AZ95" s="386"/>
      <c r="BA95" s="386"/>
      <c r="BB95" s="386"/>
      <c r="BC95" s="386"/>
      <c r="BD95" s="386"/>
      <c r="BE95" s="384"/>
      <c r="BF95" s="384"/>
      <c r="BG95" s="384"/>
      <c r="BH95" s="384"/>
      <c r="BI95" s="384"/>
      <c r="BJ95" s="384"/>
      <c r="BK95" s="384"/>
      <c r="BL95" s="384"/>
      <c r="BM95" s="384"/>
      <c r="BN95" s="384"/>
      <c r="BO95" s="384"/>
      <c r="BP95" s="384"/>
      <c r="BQ95" s="384"/>
      <c r="BR95" s="384"/>
      <c r="BS95" s="384"/>
      <c r="BT95" s="384"/>
      <c r="BU95" s="384"/>
      <c r="BV95" s="384"/>
      <c r="BZ95" s="60"/>
      <c r="CA95" s="60"/>
      <c r="CB95" s="238"/>
      <c r="CC95" s="211"/>
      <c r="CD95" s="211"/>
      <c r="CE95" s="211"/>
      <c r="CF95" s="211"/>
      <c r="CG95" s="212" t="str">
        <f>Scores!G35</f>
        <v>-</v>
      </c>
      <c r="CH95" s="212" t="s">
        <v>418</v>
      </c>
      <c r="CI95" s="212" t="s">
        <v>418</v>
      </c>
      <c r="CJ95" s="212" t="s">
        <v>418</v>
      </c>
      <c r="CK95" s="214" t="str">
        <f t="shared" si="0"/>
        <v>Préparation et administration</v>
      </c>
      <c r="CL95" s="211" t="s">
        <v>390</v>
      </c>
      <c r="CM95" s="211"/>
      <c r="CN95" s="211"/>
      <c r="CO95" s="211"/>
      <c r="CP95" s="211"/>
      <c r="CQ95" s="23"/>
      <c r="CR95" s="23"/>
      <c r="CS95" s="23"/>
      <c r="CT95" s="23"/>
      <c r="CU95" s="23"/>
      <c r="CV95" s="23"/>
      <c r="CW95" s="23"/>
      <c r="CX95" s="23"/>
      <c r="CY95" s="23"/>
      <c r="CZ95" s="23"/>
      <c r="DA95" s="23"/>
      <c r="DB95" s="23"/>
      <c r="DC95" s="23"/>
      <c r="DD95" s="23"/>
      <c r="DE95" s="23"/>
      <c r="DF95" s="23"/>
      <c r="DG95" s="23"/>
      <c r="DH95" s="23"/>
    </row>
    <row r="96" spans="4:112" ht="11.25" customHeight="1">
      <c r="D96" s="46"/>
      <c r="W96" s="381" t="s">
        <v>387</v>
      </c>
      <c r="X96" s="381"/>
      <c r="Y96" s="381"/>
      <c r="Z96" s="381" t="str">
        <f>VLOOKUP(W96,RéfN2,3,FALSE)</f>
        <v>Entrée et sortie du patient</v>
      </c>
      <c r="AA96" s="381"/>
      <c r="AB96" s="381"/>
      <c r="AC96" s="381"/>
      <c r="AD96" s="381"/>
      <c r="AE96" s="381"/>
      <c r="AF96" s="381"/>
      <c r="AG96" s="381"/>
      <c r="AH96" s="381"/>
      <c r="AI96" s="381"/>
      <c r="AJ96" s="381"/>
      <c r="AK96" s="381"/>
      <c r="AL96" s="381"/>
      <c r="AM96" s="381"/>
      <c r="AN96" s="381"/>
      <c r="AO96" s="381"/>
      <c r="AP96" s="381"/>
      <c r="AQ96" s="381"/>
      <c r="AR96" s="381"/>
      <c r="AS96" s="381"/>
      <c r="AT96" s="381"/>
      <c r="AU96" s="381"/>
      <c r="AV96" s="381"/>
      <c r="AW96" s="385" t="str">
        <f>CG92</f>
        <v>-</v>
      </c>
      <c r="AX96" s="386"/>
      <c r="AY96" s="386"/>
      <c r="AZ96" s="386"/>
      <c r="BA96" s="386"/>
      <c r="BB96" s="386"/>
      <c r="BC96" s="386"/>
      <c r="BD96" s="386"/>
      <c r="BE96" s="383" t="str">
        <f>CH92</f>
        <v>-</v>
      </c>
      <c r="BF96" s="384"/>
      <c r="BG96" s="384"/>
      <c r="BH96" s="384"/>
      <c r="BI96" s="384"/>
      <c r="BJ96" s="384"/>
      <c r="BK96" s="384"/>
      <c r="BL96" s="384"/>
      <c r="BM96" s="383" t="str">
        <f>CI92</f>
        <v>-</v>
      </c>
      <c r="BN96" s="384"/>
      <c r="BO96" s="384"/>
      <c r="BP96" s="384"/>
      <c r="BQ96" s="384"/>
      <c r="BR96" s="383" t="str">
        <f>CJ92</f>
        <v>-</v>
      </c>
      <c r="BS96" s="384"/>
      <c r="BT96" s="384"/>
      <c r="BU96" s="384"/>
      <c r="BV96" s="384"/>
      <c r="BZ96" s="60"/>
      <c r="CA96" s="60"/>
      <c r="CB96" s="238"/>
      <c r="CC96" s="211"/>
      <c r="CD96" s="211"/>
      <c r="CE96" s="211"/>
      <c r="CF96" s="211"/>
      <c r="CG96" s="212" t="str">
        <f>Scores!G41</f>
        <v>-</v>
      </c>
      <c r="CH96" s="212" t="s">
        <v>418</v>
      </c>
      <c r="CI96" s="212" t="s">
        <v>418</v>
      </c>
      <c r="CJ96" s="212" t="s">
        <v>418</v>
      </c>
      <c r="CK96" s="214" t="str">
        <f>VLOOKUP(CL96,RéfN2,3,FALSE)</f>
        <v>Organisation de l'armoire</v>
      </c>
      <c r="CL96" s="211" t="s">
        <v>391</v>
      </c>
      <c r="CM96" s="211"/>
      <c r="CN96" s="211"/>
      <c r="CO96" s="211"/>
      <c r="CP96" s="211"/>
      <c r="CQ96" s="23"/>
      <c r="CR96" s="23"/>
      <c r="CS96" s="23"/>
      <c r="CT96" s="23"/>
      <c r="CU96" s="23"/>
      <c r="CV96" s="23"/>
      <c r="CW96" s="23"/>
      <c r="CX96" s="23"/>
      <c r="CY96" s="23"/>
      <c r="CZ96" s="23"/>
      <c r="DA96" s="23"/>
      <c r="DB96" s="23"/>
      <c r="DC96" s="23"/>
      <c r="DD96" s="23"/>
      <c r="DE96" s="23"/>
      <c r="DF96" s="23"/>
      <c r="DG96" s="23"/>
      <c r="DH96" s="23"/>
    </row>
    <row r="97" spans="4:112" ht="11.25" customHeight="1">
      <c r="D97" s="46"/>
      <c r="W97" s="382"/>
      <c r="X97" s="382"/>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2"/>
      <c r="AV97" s="382"/>
      <c r="AW97" s="386"/>
      <c r="AX97" s="386"/>
      <c r="AY97" s="386"/>
      <c r="AZ97" s="386"/>
      <c r="BA97" s="386"/>
      <c r="BB97" s="386"/>
      <c r="BC97" s="386"/>
      <c r="BD97" s="386"/>
      <c r="BE97" s="384"/>
      <c r="BF97" s="384"/>
      <c r="BG97" s="384"/>
      <c r="BH97" s="384"/>
      <c r="BI97" s="384"/>
      <c r="BJ97" s="384"/>
      <c r="BK97" s="384"/>
      <c r="BL97" s="384"/>
      <c r="BM97" s="384"/>
      <c r="BN97" s="384"/>
      <c r="BO97" s="384"/>
      <c r="BP97" s="384"/>
      <c r="BQ97" s="384"/>
      <c r="BR97" s="384"/>
      <c r="BS97" s="384"/>
      <c r="BT97" s="384"/>
      <c r="BU97" s="384"/>
      <c r="BV97" s="384"/>
      <c r="BZ97" s="60"/>
      <c r="CA97" s="60"/>
      <c r="CB97" s="238"/>
      <c r="CC97" s="211"/>
      <c r="CD97" s="211"/>
      <c r="CE97" s="211"/>
      <c r="CF97" s="211"/>
      <c r="CG97" s="212" t="str">
        <f>Scores!G45</f>
        <v>-</v>
      </c>
      <c r="CH97" s="212" t="s">
        <v>418</v>
      </c>
      <c r="CI97" s="212" t="s">
        <v>418</v>
      </c>
      <c r="CJ97" s="212" t="s">
        <v>418</v>
      </c>
      <c r="CK97" s="214" t="str">
        <f>VLOOKUP(CL97,RéfN2,3,FALSE)</f>
        <v>Gestion de l'armoire</v>
      </c>
      <c r="CL97" s="211" t="s">
        <v>426</v>
      </c>
      <c r="CM97" s="211"/>
      <c r="CN97" s="211"/>
      <c r="CO97" s="211"/>
      <c r="CP97" s="211"/>
      <c r="CQ97" s="23"/>
      <c r="CR97" s="23"/>
      <c r="CS97" s="23"/>
      <c r="CT97" s="23"/>
      <c r="CU97" s="23"/>
      <c r="CV97" s="23"/>
      <c r="CW97" s="23"/>
      <c r="CX97" s="23"/>
      <c r="CY97" s="23"/>
      <c r="CZ97" s="23"/>
      <c r="DA97" s="23"/>
      <c r="DB97" s="23"/>
      <c r="DC97" s="23"/>
      <c r="DD97" s="23"/>
      <c r="DE97" s="23"/>
      <c r="DF97" s="23"/>
      <c r="DG97" s="23"/>
      <c r="DH97" s="23"/>
    </row>
    <row r="98" spans="4:112" ht="11.25" customHeight="1">
      <c r="D98" s="46"/>
      <c r="W98" s="381" t="s">
        <v>388</v>
      </c>
      <c r="X98" s="381"/>
      <c r="Y98" s="381"/>
      <c r="Z98" s="381" t="str">
        <f>VLOOKUP(W98,RéfN2,3,FALSE)</f>
        <v>Prescription</v>
      </c>
      <c r="AA98" s="381"/>
      <c r="AB98" s="381"/>
      <c r="AC98" s="381"/>
      <c r="AD98" s="381"/>
      <c r="AE98" s="381"/>
      <c r="AF98" s="381"/>
      <c r="AG98" s="381"/>
      <c r="AH98" s="381"/>
      <c r="AI98" s="381"/>
      <c r="AJ98" s="381"/>
      <c r="AK98" s="381"/>
      <c r="AL98" s="381"/>
      <c r="AM98" s="381"/>
      <c r="AN98" s="381"/>
      <c r="AO98" s="381"/>
      <c r="AP98" s="381"/>
      <c r="AQ98" s="381"/>
      <c r="AR98" s="381"/>
      <c r="AS98" s="381"/>
      <c r="AT98" s="381"/>
      <c r="AU98" s="381"/>
      <c r="AV98" s="381"/>
      <c r="AW98" s="385" t="str">
        <f>CG93</f>
        <v>-</v>
      </c>
      <c r="AX98" s="386"/>
      <c r="AY98" s="386"/>
      <c r="AZ98" s="386"/>
      <c r="BA98" s="386"/>
      <c r="BB98" s="386"/>
      <c r="BC98" s="386"/>
      <c r="BD98" s="386"/>
      <c r="BE98" s="383" t="str">
        <f>CH93</f>
        <v>-</v>
      </c>
      <c r="BF98" s="384"/>
      <c r="BG98" s="384"/>
      <c r="BH98" s="384"/>
      <c r="BI98" s="384"/>
      <c r="BJ98" s="384"/>
      <c r="BK98" s="384"/>
      <c r="BL98" s="384"/>
      <c r="BM98" s="383" t="str">
        <f>CI93</f>
        <v>-</v>
      </c>
      <c r="BN98" s="384"/>
      <c r="BO98" s="384"/>
      <c r="BP98" s="384"/>
      <c r="BQ98" s="384"/>
      <c r="BR98" s="383" t="str">
        <f>CJ93</f>
        <v>-</v>
      </c>
      <c r="BS98" s="384"/>
      <c r="BT98" s="384"/>
      <c r="BU98" s="384"/>
      <c r="BV98" s="384"/>
      <c r="BZ98" s="60"/>
      <c r="CA98" s="60"/>
      <c r="CB98" s="238"/>
      <c r="CC98" s="211"/>
      <c r="CD98" s="211"/>
      <c r="CE98" s="211"/>
      <c r="CF98" s="211"/>
      <c r="CG98" s="212" t="str">
        <f>Scores!G49</f>
        <v>-</v>
      </c>
      <c r="CH98" s="212" t="s">
        <v>418</v>
      </c>
      <c r="CI98" s="212" t="s">
        <v>418</v>
      </c>
      <c r="CJ98" s="212" t="s">
        <v>418</v>
      </c>
      <c r="CK98" s="214" t="str">
        <f>VLOOKUP(CL98,RéfN2,3,FALSE)</f>
        <v>Chariot d'urgence</v>
      </c>
      <c r="CL98" s="211" t="s">
        <v>97</v>
      </c>
      <c r="CM98" s="211"/>
      <c r="CN98" s="211"/>
      <c r="CO98" s="211"/>
      <c r="CP98" s="211"/>
      <c r="CQ98" s="23"/>
      <c r="CR98" s="23"/>
      <c r="CS98" s="23"/>
      <c r="CT98" s="23"/>
      <c r="CU98" s="23"/>
      <c r="CV98" s="23"/>
      <c r="CW98" s="23"/>
      <c r="CX98" s="23"/>
      <c r="CY98" s="23"/>
      <c r="CZ98" s="23"/>
      <c r="DA98" s="23"/>
      <c r="DB98" s="23"/>
      <c r="DC98" s="23"/>
      <c r="DD98" s="23"/>
      <c r="DE98" s="23"/>
      <c r="DF98" s="23"/>
      <c r="DG98" s="23"/>
      <c r="DH98" s="23"/>
    </row>
    <row r="99" spans="4:112" ht="11.25" customHeight="1">
      <c r="D99" s="46"/>
      <c r="W99" s="382"/>
      <c r="X99" s="382"/>
      <c r="Y99" s="382"/>
      <c r="Z99" s="382"/>
      <c r="AA99" s="382"/>
      <c r="AB99" s="382"/>
      <c r="AC99" s="382"/>
      <c r="AD99" s="382"/>
      <c r="AE99" s="382"/>
      <c r="AF99" s="382"/>
      <c r="AG99" s="382"/>
      <c r="AH99" s="382"/>
      <c r="AI99" s="382"/>
      <c r="AJ99" s="382"/>
      <c r="AK99" s="382"/>
      <c r="AL99" s="382"/>
      <c r="AM99" s="382"/>
      <c r="AN99" s="382"/>
      <c r="AO99" s="382"/>
      <c r="AP99" s="382"/>
      <c r="AQ99" s="382"/>
      <c r="AR99" s="382"/>
      <c r="AS99" s="382"/>
      <c r="AT99" s="382"/>
      <c r="AU99" s="382"/>
      <c r="AV99" s="382"/>
      <c r="AW99" s="386"/>
      <c r="AX99" s="386"/>
      <c r="AY99" s="386"/>
      <c r="AZ99" s="386"/>
      <c r="BA99" s="386"/>
      <c r="BB99" s="386"/>
      <c r="BC99" s="386"/>
      <c r="BD99" s="386"/>
      <c r="BE99" s="384"/>
      <c r="BF99" s="384"/>
      <c r="BG99" s="384"/>
      <c r="BH99" s="384"/>
      <c r="BI99" s="384"/>
      <c r="BJ99" s="384"/>
      <c r="BK99" s="384"/>
      <c r="BL99" s="384"/>
      <c r="BM99" s="384"/>
      <c r="BN99" s="384"/>
      <c r="BO99" s="384"/>
      <c r="BP99" s="384"/>
      <c r="BQ99" s="384"/>
      <c r="BR99" s="384"/>
      <c r="BS99" s="384"/>
      <c r="BT99" s="384"/>
      <c r="BU99" s="384"/>
      <c r="BV99" s="384"/>
      <c r="BZ99" s="60"/>
      <c r="CA99" s="60"/>
      <c r="CB99" s="238"/>
      <c r="CC99" s="211"/>
      <c r="CD99" s="211"/>
      <c r="CE99" s="211"/>
      <c r="CF99" s="211"/>
      <c r="CM99" s="211"/>
      <c r="CN99" s="211"/>
      <c r="CO99" s="211"/>
      <c r="CP99" s="211"/>
      <c r="CQ99" s="23"/>
      <c r="CR99" s="23"/>
      <c r="CS99" s="23"/>
      <c r="CT99" s="23"/>
      <c r="CU99" s="23"/>
      <c r="CV99" s="23"/>
      <c r="CW99" s="23"/>
      <c r="CX99" s="23"/>
      <c r="CY99" s="23"/>
      <c r="CZ99" s="23"/>
      <c r="DA99" s="23"/>
      <c r="DB99" s="23"/>
      <c r="DC99" s="23"/>
      <c r="DD99" s="23"/>
      <c r="DE99" s="23"/>
      <c r="DF99" s="23"/>
      <c r="DG99" s="23"/>
      <c r="DH99" s="23"/>
    </row>
    <row r="100" spans="4:112" ht="11.25" customHeight="1">
      <c r="D100" s="46"/>
      <c r="W100" s="381" t="s">
        <v>389</v>
      </c>
      <c r="X100" s="381"/>
      <c r="Y100" s="381"/>
      <c r="Z100" s="381" t="str">
        <f>VLOOKUP(W100,RéfN2,3,FALSE)</f>
        <v>Dispensation</v>
      </c>
      <c r="AA100" s="381"/>
      <c r="AB100" s="381"/>
      <c r="AC100" s="381"/>
      <c r="AD100" s="381"/>
      <c r="AE100" s="381"/>
      <c r="AF100" s="381"/>
      <c r="AG100" s="381"/>
      <c r="AH100" s="381"/>
      <c r="AI100" s="381"/>
      <c r="AJ100" s="381"/>
      <c r="AK100" s="381"/>
      <c r="AL100" s="381"/>
      <c r="AM100" s="381"/>
      <c r="AN100" s="381"/>
      <c r="AO100" s="381"/>
      <c r="AP100" s="381"/>
      <c r="AQ100" s="381"/>
      <c r="AR100" s="381"/>
      <c r="AS100" s="381"/>
      <c r="AT100" s="381"/>
      <c r="AU100" s="381"/>
      <c r="AV100" s="381"/>
      <c r="AW100" s="385" t="str">
        <f>CG94</f>
        <v>-</v>
      </c>
      <c r="AX100" s="386"/>
      <c r="AY100" s="386"/>
      <c r="AZ100" s="386"/>
      <c r="BA100" s="386"/>
      <c r="BB100" s="386"/>
      <c r="BC100" s="386"/>
      <c r="BD100" s="386"/>
      <c r="BE100" s="383" t="str">
        <f>CH94</f>
        <v>-</v>
      </c>
      <c r="BF100" s="384"/>
      <c r="BG100" s="384"/>
      <c r="BH100" s="384"/>
      <c r="BI100" s="384"/>
      <c r="BJ100" s="384"/>
      <c r="BK100" s="384"/>
      <c r="BL100" s="384"/>
      <c r="BM100" s="383" t="str">
        <f>CI94</f>
        <v>-</v>
      </c>
      <c r="BN100" s="384"/>
      <c r="BO100" s="384"/>
      <c r="BP100" s="384"/>
      <c r="BQ100" s="384"/>
      <c r="BR100" s="383" t="str">
        <f>CJ94</f>
        <v>-</v>
      </c>
      <c r="BS100" s="384"/>
      <c r="BT100" s="384"/>
      <c r="BU100" s="384"/>
      <c r="BV100" s="384"/>
      <c r="CB100" s="238"/>
      <c r="CC100" s="211"/>
      <c r="CD100" s="211"/>
      <c r="CE100" s="211"/>
      <c r="CF100" s="211"/>
      <c r="CM100" s="211"/>
      <c r="CN100" s="211"/>
      <c r="CO100" s="211"/>
      <c r="CP100" s="211"/>
      <c r="CQ100" s="23"/>
      <c r="CR100" s="23"/>
      <c r="CS100" s="23"/>
      <c r="CT100" s="23"/>
      <c r="CU100" s="23"/>
      <c r="CV100" s="23"/>
      <c r="CW100" s="23"/>
      <c r="CX100" s="23"/>
      <c r="CY100" s="23"/>
      <c r="CZ100" s="23"/>
      <c r="DA100" s="23"/>
      <c r="DB100" s="23"/>
      <c r="DC100" s="23"/>
      <c r="DD100" s="23"/>
      <c r="DE100" s="23"/>
      <c r="DF100" s="23"/>
      <c r="DG100" s="23"/>
      <c r="DH100" s="23"/>
    </row>
    <row r="101" spans="4:112" ht="11.25" customHeight="1">
      <c r="D101" s="46"/>
      <c r="W101" s="382"/>
      <c r="X101" s="382"/>
      <c r="Y101" s="382"/>
      <c r="Z101" s="382"/>
      <c r="AA101" s="382"/>
      <c r="AB101" s="382"/>
      <c r="AC101" s="382"/>
      <c r="AD101" s="382"/>
      <c r="AE101" s="382"/>
      <c r="AF101" s="382"/>
      <c r="AG101" s="382"/>
      <c r="AH101" s="382"/>
      <c r="AI101" s="382"/>
      <c r="AJ101" s="382"/>
      <c r="AK101" s="382"/>
      <c r="AL101" s="382"/>
      <c r="AM101" s="382"/>
      <c r="AN101" s="382"/>
      <c r="AO101" s="382"/>
      <c r="AP101" s="382"/>
      <c r="AQ101" s="382"/>
      <c r="AR101" s="382"/>
      <c r="AS101" s="382"/>
      <c r="AT101" s="382"/>
      <c r="AU101" s="382"/>
      <c r="AV101" s="382"/>
      <c r="AW101" s="386"/>
      <c r="AX101" s="386"/>
      <c r="AY101" s="386"/>
      <c r="AZ101" s="386"/>
      <c r="BA101" s="386"/>
      <c r="BB101" s="386"/>
      <c r="BC101" s="386"/>
      <c r="BD101" s="386"/>
      <c r="BE101" s="384"/>
      <c r="BF101" s="384"/>
      <c r="BG101" s="384"/>
      <c r="BH101" s="384"/>
      <c r="BI101" s="384"/>
      <c r="BJ101" s="384"/>
      <c r="BK101" s="384"/>
      <c r="BL101" s="384"/>
      <c r="BM101" s="384"/>
      <c r="BN101" s="384"/>
      <c r="BO101" s="384"/>
      <c r="BP101" s="384"/>
      <c r="BQ101" s="384"/>
      <c r="BR101" s="384"/>
      <c r="BS101" s="384"/>
      <c r="BT101" s="384"/>
      <c r="BU101" s="384"/>
      <c r="BV101" s="384"/>
      <c r="CB101" s="238"/>
      <c r="CC101" s="211"/>
      <c r="CD101" s="211"/>
      <c r="CE101" s="211"/>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row>
    <row r="102" spans="2:112" ht="11.25" customHeight="1">
      <c r="B102" s="17"/>
      <c r="C102" s="17"/>
      <c r="D102" s="46"/>
      <c r="E102" s="17"/>
      <c r="F102" s="17"/>
      <c r="G102" s="17"/>
      <c r="H102" s="17"/>
      <c r="I102" s="17"/>
      <c r="J102" s="17"/>
      <c r="K102" s="17"/>
      <c r="L102" s="17"/>
      <c r="W102" s="381" t="s">
        <v>390</v>
      </c>
      <c r="X102" s="381"/>
      <c r="Y102" s="381"/>
      <c r="Z102" s="381" t="str">
        <f>VLOOKUP(W102,RéfN2,3,FALSE)</f>
        <v>Préparation et administration</v>
      </c>
      <c r="AA102" s="381"/>
      <c r="AB102" s="381"/>
      <c r="AC102" s="381"/>
      <c r="AD102" s="381"/>
      <c r="AE102" s="381"/>
      <c r="AF102" s="381"/>
      <c r="AG102" s="381"/>
      <c r="AH102" s="381"/>
      <c r="AI102" s="381"/>
      <c r="AJ102" s="381"/>
      <c r="AK102" s="381"/>
      <c r="AL102" s="381"/>
      <c r="AM102" s="381"/>
      <c r="AN102" s="381"/>
      <c r="AO102" s="381"/>
      <c r="AP102" s="381"/>
      <c r="AQ102" s="381"/>
      <c r="AR102" s="381"/>
      <c r="AS102" s="381"/>
      <c r="AT102" s="381"/>
      <c r="AU102" s="381"/>
      <c r="AV102" s="381"/>
      <c r="AW102" s="385" t="str">
        <f>CG95</f>
        <v>-</v>
      </c>
      <c r="AX102" s="386"/>
      <c r="AY102" s="386"/>
      <c r="AZ102" s="386"/>
      <c r="BA102" s="386"/>
      <c r="BB102" s="386"/>
      <c r="BC102" s="386"/>
      <c r="BD102" s="386"/>
      <c r="BE102" s="383" t="str">
        <f>CH95</f>
        <v>-</v>
      </c>
      <c r="BF102" s="384"/>
      <c r="BG102" s="384"/>
      <c r="BH102" s="384"/>
      <c r="BI102" s="384"/>
      <c r="BJ102" s="384"/>
      <c r="BK102" s="384"/>
      <c r="BL102" s="384"/>
      <c r="BM102" s="383" t="str">
        <f>CI95</f>
        <v>-</v>
      </c>
      <c r="BN102" s="384"/>
      <c r="BO102" s="384"/>
      <c r="BP102" s="384"/>
      <c r="BQ102" s="384"/>
      <c r="BR102" s="383" t="str">
        <f>CJ95</f>
        <v>-</v>
      </c>
      <c r="BS102" s="384"/>
      <c r="BT102" s="384"/>
      <c r="BU102" s="384"/>
      <c r="BV102" s="384"/>
      <c r="CB102" s="238"/>
      <c r="CC102" s="211"/>
      <c r="CD102" s="211"/>
      <c r="CE102" s="211"/>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row>
    <row r="103" spans="4:112" ht="11.25" customHeight="1">
      <c r="D103" s="46"/>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382"/>
      <c r="AW103" s="386"/>
      <c r="AX103" s="386"/>
      <c r="AY103" s="386"/>
      <c r="AZ103" s="386"/>
      <c r="BA103" s="386"/>
      <c r="BB103" s="386"/>
      <c r="BC103" s="386"/>
      <c r="BD103" s="386"/>
      <c r="BE103" s="384"/>
      <c r="BF103" s="384"/>
      <c r="BG103" s="384"/>
      <c r="BH103" s="384"/>
      <c r="BI103" s="384"/>
      <c r="BJ103" s="384"/>
      <c r="BK103" s="384"/>
      <c r="BL103" s="384"/>
      <c r="BM103" s="384"/>
      <c r="BN103" s="384"/>
      <c r="BO103" s="384"/>
      <c r="BP103" s="384"/>
      <c r="BQ103" s="384"/>
      <c r="BR103" s="384"/>
      <c r="BS103" s="384"/>
      <c r="BT103" s="384"/>
      <c r="BU103" s="384"/>
      <c r="BV103" s="384"/>
      <c r="CB103" s="238"/>
      <c r="CC103" s="211"/>
      <c r="CD103" s="211"/>
      <c r="CE103" s="211"/>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row>
    <row r="104" spans="4:112" ht="11.25" customHeight="1">
      <c r="D104" s="46"/>
      <c r="W104" s="381" t="s">
        <v>391</v>
      </c>
      <c r="X104" s="381"/>
      <c r="Y104" s="381"/>
      <c r="Z104" s="381" t="str">
        <f>VLOOKUP(W104,RéfN2,3,FALSE)</f>
        <v>Organisation de l'armoire</v>
      </c>
      <c r="AA104" s="381"/>
      <c r="AB104" s="381"/>
      <c r="AC104" s="381"/>
      <c r="AD104" s="381"/>
      <c r="AE104" s="381"/>
      <c r="AF104" s="381"/>
      <c r="AG104" s="381"/>
      <c r="AH104" s="381"/>
      <c r="AI104" s="381"/>
      <c r="AJ104" s="381"/>
      <c r="AK104" s="381"/>
      <c r="AL104" s="381"/>
      <c r="AM104" s="381"/>
      <c r="AN104" s="381"/>
      <c r="AO104" s="381"/>
      <c r="AP104" s="381"/>
      <c r="AQ104" s="381"/>
      <c r="AR104" s="381"/>
      <c r="AS104" s="381"/>
      <c r="AT104" s="381"/>
      <c r="AU104" s="381"/>
      <c r="AV104" s="381"/>
      <c r="AW104" s="385" t="str">
        <f>CG96</f>
        <v>-</v>
      </c>
      <c r="AX104" s="386"/>
      <c r="AY104" s="386"/>
      <c r="AZ104" s="386"/>
      <c r="BA104" s="386"/>
      <c r="BB104" s="386"/>
      <c r="BC104" s="386"/>
      <c r="BD104" s="386"/>
      <c r="BE104" s="383" t="str">
        <f>CH96</f>
        <v>-</v>
      </c>
      <c r="BF104" s="384"/>
      <c r="BG104" s="384"/>
      <c r="BH104" s="384"/>
      <c r="BI104" s="384"/>
      <c r="BJ104" s="384"/>
      <c r="BK104" s="384"/>
      <c r="BL104" s="384"/>
      <c r="BM104" s="383" t="str">
        <f>CI96</f>
        <v>-</v>
      </c>
      <c r="BN104" s="384"/>
      <c r="BO104" s="384"/>
      <c r="BP104" s="384"/>
      <c r="BQ104" s="384"/>
      <c r="BR104" s="383" t="str">
        <f>CJ96</f>
        <v>-</v>
      </c>
      <c r="BS104" s="384"/>
      <c r="BT104" s="384"/>
      <c r="BU104" s="384"/>
      <c r="BV104" s="384"/>
      <c r="CB104" s="238"/>
      <c r="CC104" s="211"/>
      <c r="CD104" s="211"/>
      <c r="CE104" s="211"/>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row>
    <row r="105" spans="4:112" ht="11.25" customHeight="1">
      <c r="D105" s="46"/>
      <c r="W105" s="382"/>
      <c r="X105" s="382"/>
      <c r="Y105" s="382"/>
      <c r="Z105" s="382"/>
      <c r="AA105" s="382"/>
      <c r="AB105" s="382"/>
      <c r="AC105" s="382"/>
      <c r="AD105" s="382"/>
      <c r="AE105" s="382"/>
      <c r="AF105" s="382"/>
      <c r="AG105" s="382"/>
      <c r="AH105" s="382"/>
      <c r="AI105" s="382"/>
      <c r="AJ105" s="382"/>
      <c r="AK105" s="382"/>
      <c r="AL105" s="382"/>
      <c r="AM105" s="382"/>
      <c r="AN105" s="382"/>
      <c r="AO105" s="382"/>
      <c r="AP105" s="382"/>
      <c r="AQ105" s="382"/>
      <c r="AR105" s="382"/>
      <c r="AS105" s="382"/>
      <c r="AT105" s="382"/>
      <c r="AU105" s="382"/>
      <c r="AV105" s="382"/>
      <c r="AW105" s="386"/>
      <c r="AX105" s="386"/>
      <c r="AY105" s="386"/>
      <c r="AZ105" s="386"/>
      <c r="BA105" s="386"/>
      <c r="BB105" s="386"/>
      <c r="BC105" s="386"/>
      <c r="BD105" s="386"/>
      <c r="BE105" s="384"/>
      <c r="BF105" s="384"/>
      <c r="BG105" s="384"/>
      <c r="BH105" s="384"/>
      <c r="BI105" s="384"/>
      <c r="BJ105" s="384"/>
      <c r="BK105" s="384"/>
      <c r="BL105" s="384"/>
      <c r="BM105" s="384"/>
      <c r="BN105" s="384"/>
      <c r="BO105" s="384"/>
      <c r="BP105" s="384"/>
      <c r="BQ105" s="384"/>
      <c r="BR105" s="384"/>
      <c r="BS105" s="384"/>
      <c r="BT105" s="384"/>
      <c r="BU105" s="384"/>
      <c r="BV105" s="384"/>
      <c r="CB105" s="238"/>
      <c r="CC105" s="211"/>
      <c r="CD105" s="211"/>
      <c r="CE105" s="211"/>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row>
    <row r="106" spans="4:112" ht="11.25" customHeight="1">
      <c r="D106" s="46"/>
      <c r="W106" s="381" t="s">
        <v>426</v>
      </c>
      <c r="X106" s="381"/>
      <c r="Y106" s="381"/>
      <c r="Z106" s="381" t="str">
        <f>VLOOKUP(W106,RéfN2,3,FALSE)</f>
        <v>Gestion de l'armoire</v>
      </c>
      <c r="AA106" s="381"/>
      <c r="AB106" s="381"/>
      <c r="AC106" s="381"/>
      <c r="AD106" s="381"/>
      <c r="AE106" s="381"/>
      <c r="AF106" s="381"/>
      <c r="AG106" s="381"/>
      <c r="AH106" s="381"/>
      <c r="AI106" s="381"/>
      <c r="AJ106" s="381"/>
      <c r="AK106" s="381"/>
      <c r="AL106" s="381"/>
      <c r="AM106" s="381"/>
      <c r="AN106" s="381"/>
      <c r="AO106" s="381"/>
      <c r="AP106" s="381"/>
      <c r="AQ106" s="381"/>
      <c r="AR106" s="381"/>
      <c r="AS106" s="381"/>
      <c r="AT106" s="381"/>
      <c r="AU106" s="381"/>
      <c r="AV106" s="381"/>
      <c r="AW106" s="385" t="str">
        <f>CG97</f>
        <v>-</v>
      </c>
      <c r="AX106" s="386"/>
      <c r="AY106" s="386"/>
      <c r="AZ106" s="386"/>
      <c r="BA106" s="386"/>
      <c r="BB106" s="386"/>
      <c r="BC106" s="386"/>
      <c r="BD106" s="386"/>
      <c r="BE106" s="383" t="str">
        <f>CH97</f>
        <v>-</v>
      </c>
      <c r="BF106" s="384"/>
      <c r="BG106" s="384"/>
      <c r="BH106" s="384"/>
      <c r="BI106" s="384"/>
      <c r="BJ106" s="384"/>
      <c r="BK106" s="384"/>
      <c r="BL106" s="384"/>
      <c r="BM106" s="383" t="str">
        <f>CI97</f>
        <v>-</v>
      </c>
      <c r="BN106" s="384"/>
      <c r="BO106" s="384"/>
      <c r="BP106" s="384"/>
      <c r="BQ106" s="384"/>
      <c r="BR106" s="383" t="str">
        <f>CJ97</f>
        <v>-</v>
      </c>
      <c r="BS106" s="384"/>
      <c r="BT106" s="384"/>
      <c r="BU106" s="384"/>
      <c r="BV106" s="384"/>
      <c r="CB106" s="238"/>
      <c r="CC106" s="238"/>
      <c r="CD106" s="238"/>
      <c r="CE106" s="238"/>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row>
    <row r="107" spans="4:112" ht="11.25" customHeight="1">
      <c r="D107" s="46"/>
      <c r="W107" s="382"/>
      <c r="X107" s="382"/>
      <c r="Y107" s="382"/>
      <c r="Z107" s="382"/>
      <c r="AA107" s="382"/>
      <c r="AB107" s="382"/>
      <c r="AC107" s="382"/>
      <c r="AD107" s="382"/>
      <c r="AE107" s="382"/>
      <c r="AF107" s="382"/>
      <c r="AG107" s="382"/>
      <c r="AH107" s="382"/>
      <c r="AI107" s="382"/>
      <c r="AJ107" s="382"/>
      <c r="AK107" s="382"/>
      <c r="AL107" s="382"/>
      <c r="AM107" s="382"/>
      <c r="AN107" s="382"/>
      <c r="AO107" s="382"/>
      <c r="AP107" s="382"/>
      <c r="AQ107" s="382"/>
      <c r="AR107" s="382"/>
      <c r="AS107" s="382"/>
      <c r="AT107" s="382"/>
      <c r="AU107" s="382"/>
      <c r="AV107" s="382"/>
      <c r="AW107" s="386"/>
      <c r="AX107" s="386"/>
      <c r="AY107" s="386"/>
      <c r="AZ107" s="386"/>
      <c r="BA107" s="386"/>
      <c r="BB107" s="386"/>
      <c r="BC107" s="386"/>
      <c r="BD107" s="386"/>
      <c r="BE107" s="384"/>
      <c r="BF107" s="384"/>
      <c r="BG107" s="384"/>
      <c r="BH107" s="384"/>
      <c r="BI107" s="384"/>
      <c r="BJ107" s="384"/>
      <c r="BK107" s="384"/>
      <c r="BL107" s="384"/>
      <c r="BM107" s="384"/>
      <c r="BN107" s="384"/>
      <c r="BO107" s="384"/>
      <c r="BP107" s="384"/>
      <c r="BQ107" s="384"/>
      <c r="BR107" s="384"/>
      <c r="BS107" s="384"/>
      <c r="BT107" s="384"/>
      <c r="BU107" s="384"/>
      <c r="BV107" s="384"/>
      <c r="CB107" s="238"/>
      <c r="CC107" s="238"/>
      <c r="CD107" s="238"/>
      <c r="CE107" s="238"/>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row>
    <row r="108" spans="4:112" ht="11.25" customHeight="1">
      <c r="D108" s="46"/>
      <c r="W108" s="381" t="s">
        <v>97</v>
      </c>
      <c r="X108" s="381"/>
      <c r="Y108" s="381"/>
      <c r="Z108" s="381" t="str">
        <f>VLOOKUP(W108,RéfN2,3,FALSE)</f>
        <v>Chariot d'urgence</v>
      </c>
      <c r="AA108" s="381"/>
      <c r="AB108" s="381"/>
      <c r="AC108" s="381"/>
      <c r="AD108" s="381"/>
      <c r="AE108" s="381"/>
      <c r="AF108" s="381"/>
      <c r="AG108" s="381"/>
      <c r="AH108" s="381"/>
      <c r="AI108" s="381"/>
      <c r="AJ108" s="381"/>
      <c r="AK108" s="381"/>
      <c r="AL108" s="381"/>
      <c r="AM108" s="381"/>
      <c r="AN108" s="381"/>
      <c r="AO108" s="381"/>
      <c r="AP108" s="381"/>
      <c r="AQ108" s="381"/>
      <c r="AR108" s="381"/>
      <c r="AS108" s="381"/>
      <c r="AT108" s="381"/>
      <c r="AU108" s="381"/>
      <c r="AV108" s="381"/>
      <c r="AW108" s="385" t="str">
        <f>CG98</f>
        <v>-</v>
      </c>
      <c r="AX108" s="386"/>
      <c r="AY108" s="386"/>
      <c r="AZ108" s="386"/>
      <c r="BA108" s="386"/>
      <c r="BB108" s="386"/>
      <c r="BC108" s="386"/>
      <c r="BD108" s="386"/>
      <c r="BE108" s="383" t="str">
        <f>CH98</f>
        <v>-</v>
      </c>
      <c r="BF108" s="384"/>
      <c r="BG108" s="384"/>
      <c r="BH108" s="384"/>
      <c r="BI108" s="384"/>
      <c r="BJ108" s="384"/>
      <c r="BK108" s="384"/>
      <c r="BL108" s="384"/>
      <c r="BM108" s="383" t="str">
        <f>CI98</f>
        <v>-</v>
      </c>
      <c r="BN108" s="384"/>
      <c r="BO108" s="384"/>
      <c r="BP108" s="384"/>
      <c r="BQ108" s="384"/>
      <c r="BR108" s="383" t="str">
        <f>CJ98</f>
        <v>-</v>
      </c>
      <c r="BS108" s="384"/>
      <c r="BT108" s="384"/>
      <c r="BU108" s="384"/>
      <c r="BV108" s="384"/>
      <c r="CB108" s="238"/>
      <c r="CC108" s="238"/>
      <c r="CD108" s="238"/>
      <c r="CE108" s="238"/>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row>
    <row r="109" spans="4:112" ht="11.25" customHeight="1">
      <c r="D109" s="46"/>
      <c r="W109" s="382"/>
      <c r="X109" s="382"/>
      <c r="Y109" s="382"/>
      <c r="Z109" s="382"/>
      <c r="AA109" s="382"/>
      <c r="AB109" s="382"/>
      <c r="AC109" s="382"/>
      <c r="AD109" s="382"/>
      <c r="AE109" s="382"/>
      <c r="AF109" s="382"/>
      <c r="AG109" s="382"/>
      <c r="AH109" s="382"/>
      <c r="AI109" s="382"/>
      <c r="AJ109" s="382"/>
      <c r="AK109" s="382"/>
      <c r="AL109" s="382"/>
      <c r="AM109" s="382"/>
      <c r="AN109" s="382"/>
      <c r="AO109" s="382"/>
      <c r="AP109" s="382"/>
      <c r="AQ109" s="382"/>
      <c r="AR109" s="382"/>
      <c r="AS109" s="382"/>
      <c r="AT109" s="382"/>
      <c r="AU109" s="382"/>
      <c r="AV109" s="382"/>
      <c r="AW109" s="386"/>
      <c r="AX109" s="386"/>
      <c r="AY109" s="386"/>
      <c r="AZ109" s="386"/>
      <c r="BA109" s="386"/>
      <c r="BB109" s="386"/>
      <c r="BC109" s="386"/>
      <c r="BD109" s="386"/>
      <c r="BE109" s="384"/>
      <c r="BF109" s="384"/>
      <c r="BG109" s="384"/>
      <c r="BH109" s="384"/>
      <c r="BI109" s="384"/>
      <c r="BJ109" s="384"/>
      <c r="BK109" s="384"/>
      <c r="BL109" s="384"/>
      <c r="BM109" s="384"/>
      <c r="BN109" s="384"/>
      <c r="BO109" s="384"/>
      <c r="BP109" s="384"/>
      <c r="BQ109" s="384"/>
      <c r="BR109" s="384"/>
      <c r="BS109" s="384"/>
      <c r="BT109" s="384"/>
      <c r="BU109" s="384"/>
      <c r="BV109" s="384"/>
      <c r="CB109" s="238"/>
      <c r="CC109" s="238"/>
      <c r="CD109" s="238"/>
      <c r="CE109" s="238"/>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row>
    <row r="110" spans="4:112" ht="11.25" customHeight="1">
      <c r="D110" s="46"/>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71"/>
      <c r="AX110" s="272"/>
      <c r="AY110" s="272"/>
      <c r="AZ110" s="272"/>
      <c r="BA110" s="272"/>
      <c r="BB110" s="272"/>
      <c r="BC110" s="272"/>
      <c r="BD110" s="272"/>
      <c r="BE110" s="273"/>
      <c r="BF110" s="274"/>
      <c r="BG110" s="274"/>
      <c r="BH110" s="274"/>
      <c r="BI110" s="274"/>
      <c r="BJ110" s="274"/>
      <c r="BK110" s="274"/>
      <c r="BL110" s="274"/>
      <c r="BM110" s="273"/>
      <c r="BN110" s="274"/>
      <c r="BO110" s="274"/>
      <c r="BP110" s="274"/>
      <c r="BQ110" s="274"/>
      <c r="BR110" s="273"/>
      <c r="BS110" s="274"/>
      <c r="BT110" s="274"/>
      <c r="BU110" s="274"/>
      <c r="BV110" s="274"/>
      <c r="CB110" s="238"/>
      <c r="CC110" s="238"/>
      <c r="CD110" s="238"/>
      <c r="CE110" s="238"/>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row>
    <row r="111" spans="4:112" ht="11.25" customHeight="1">
      <c r="D111" s="46"/>
      <c r="CB111" s="238"/>
      <c r="CC111" s="238"/>
      <c r="CD111" s="238"/>
      <c r="CE111" s="238"/>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row>
    <row r="112" spans="4:107" ht="11.25" customHeight="1">
      <c r="D112" s="46"/>
      <c r="BE112" s="270"/>
      <c r="BF112" s="270"/>
      <c r="BG112" s="270"/>
      <c r="BH112" s="270"/>
      <c r="BI112" s="270"/>
      <c r="BJ112" s="270"/>
      <c r="BK112" s="270"/>
      <c r="BL112" s="270"/>
      <c r="BM112" s="270"/>
      <c r="BN112" s="270"/>
      <c r="BO112" s="270"/>
      <c r="BP112" s="270"/>
      <c r="BQ112" s="270"/>
      <c r="BR112" s="270"/>
      <c r="BS112" s="270"/>
      <c r="BT112" s="270"/>
      <c r="BU112" s="270"/>
      <c r="BV112" s="270"/>
      <c r="CB112" s="238"/>
      <c r="CC112" s="238"/>
      <c r="CD112" s="238"/>
      <c r="CE112" s="238"/>
      <c r="CF112" s="238"/>
      <c r="CG112" s="238"/>
      <c r="CH112" s="238"/>
      <c r="CI112" s="238"/>
      <c r="CJ112" s="238"/>
      <c r="CK112" s="238"/>
      <c r="CL112" s="238"/>
      <c r="CM112" s="238"/>
      <c r="CN112" s="238"/>
      <c r="CO112" s="238"/>
      <c r="CP112" s="238"/>
      <c r="CQ112" s="238"/>
      <c r="CR112" s="238"/>
      <c r="CS112" s="238"/>
      <c r="CT112" s="238"/>
      <c r="CU112" s="238"/>
      <c r="CV112" s="238"/>
      <c r="CW112" s="238"/>
      <c r="CX112" s="238"/>
      <c r="CY112" s="238"/>
      <c r="CZ112" s="238"/>
      <c r="DA112" s="238"/>
      <c r="DB112" s="238"/>
      <c r="DC112" s="238"/>
    </row>
    <row r="113" spans="4:107" ht="11.25" customHeight="1">
      <c r="D113" s="46"/>
      <c r="BE113" s="270"/>
      <c r="BF113" s="270"/>
      <c r="BG113" s="270"/>
      <c r="BH113" s="270"/>
      <c r="BI113" s="270"/>
      <c r="BJ113" s="270"/>
      <c r="BK113" s="270"/>
      <c r="BL113" s="270"/>
      <c r="BM113" s="270"/>
      <c r="BN113" s="270"/>
      <c r="BO113" s="270"/>
      <c r="BP113" s="270"/>
      <c r="BQ113" s="270"/>
      <c r="BR113" s="270"/>
      <c r="BS113" s="270"/>
      <c r="BT113" s="270"/>
      <c r="BU113" s="270"/>
      <c r="BV113" s="270"/>
      <c r="CB113" s="238"/>
      <c r="CC113" s="238"/>
      <c r="CD113" s="238"/>
      <c r="CE113" s="238"/>
      <c r="CF113" s="238"/>
      <c r="CG113" s="238"/>
      <c r="CH113" s="238"/>
      <c r="CI113" s="238"/>
      <c r="CJ113" s="238"/>
      <c r="CK113" s="238"/>
      <c r="CL113" s="238"/>
      <c r="CM113" s="238"/>
      <c r="CN113" s="238"/>
      <c r="CO113" s="238"/>
      <c r="CP113" s="238"/>
      <c r="CQ113" s="238"/>
      <c r="CR113" s="238"/>
      <c r="CS113" s="238"/>
      <c r="CT113" s="238"/>
      <c r="CU113" s="238"/>
      <c r="CV113" s="238"/>
      <c r="CW113" s="238"/>
      <c r="CX113" s="238"/>
      <c r="CY113" s="238"/>
      <c r="CZ113" s="238"/>
      <c r="DA113" s="238"/>
      <c r="DB113" s="238"/>
      <c r="DC113" s="238"/>
    </row>
    <row r="114" spans="4:107" ht="11.25" customHeight="1">
      <c r="D114" s="46"/>
      <c r="BE114" s="270"/>
      <c r="BF114" s="270"/>
      <c r="BG114" s="270"/>
      <c r="BH114" s="270"/>
      <c r="BI114" s="270"/>
      <c r="BJ114" s="270"/>
      <c r="BK114" s="270"/>
      <c r="BL114" s="270"/>
      <c r="BM114" s="270"/>
      <c r="BN114" s="270"/>
      <c r="BO114" s="270"/>
      <c r="BP114" s="270"/>
      <c r="BQ114" s="270"/>
      <c r="BR114" s="270"/>
      <c r="BS114" s="270"/>
      <c r="BT114" s="270"/>
      <c r="BU114" s="270"/>
      <c r="BV114" s="270"/>
      <c r="CB114" s="238"/>
      <c r="CC114" s="243"/>
      <c r="CD114" s="243"/>
      <c r="CE114" s="238"/>
      <c r="CF114" s="238"/>
      <c r="CG114" s="238"/>
      <c r="CH114" s="238"/>
      <c r="CI114" s="238"/>
      <c r="CJ114" s="238"/>
      <c r="CK114" s="238"/>
      <c r="CL114" s="238"/>
      <c r="CM114" s="238"/>
      <c r="CN114" s="238"/>
      <c r="CO114" s="238"/>
      <c r="CP114" s="238"/>
      <c r="CQ114" s="238"/>
      <c r="CR114" s="238"/>
      <c r="CS114" s="238"/>
      <c r="CT114" s="238"/>
      <c r="CU114" s="238"/>
      <c r="CV114" s="238"/>
      <c r="CW114" s="238"/>
      <c r="CX114" s="238"/>
      <c r="CY114" s="238"/>
      <c r="CZ114" s="238"/>
      <c r="DA114" s="238"/>
      <c r="DB114" s="238"/>
      <c r="DC114" s="238"/>
    </row>
    <row r="115" spans="4:107" ht="11.25" customHeight="1">
      <c r="D115" s="46"/>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CB115" s="238"/>
      <c r="CC115" s="243"/>
      <c r="CD115" s="243"/>
      <c r="CE115" s="238"/>
      <c r="CF115" s="238"/>
      <c r="CG115" s="238"/>
      <c r="CH115" s="238"/>
      <c r="CI115" s="238"/>
      <c r="CJ115" s="238"/>
      <c r="CK115" s="238"/>
      <c r="CL115" s="238"/>
      <c r="CM115" s="238"/>
      <c r="CN115" s="238"/>
      <c r="CO115" s="238"/>
      <c r="CP115" s="238"/>
      <c r="CQ115" s="238"/>
      <c r="CR115" s="238"/>
      <c r="CS115" s="238"/>
      <c r="CT115" s="238"/>
      <c r="CU115" s="238"/>
      <c r="CV115" s="238"/>
      <c r="CW115" s="238"/>
      <c r="CX115" s="238"/>
      <c r="CY115" s="238"/>
      <c r="CZ115" s="238"/>
      <c r="DA115" s="238"/>
      <c r="DB115" s="238"/>
      <c r="DC115" s="238"/>
    </row>
    <row r="116" spans="4:107" ht="11.25" customHeight="1">
      <c r="D116" s="46"/>
      <c r="CB116" s="238"/>
      <c r="CC116" s="243"/>
      <c r="CD116" s="243"/>
      <c r="CE116" s="238"/>
      <c r="CF116" s="238"/>
      <c r="CG116" s="238"/>
      <c r="CH116" s="238"/>
      <c r="CI116" s="238"/>
      <c r="CJ116" s="238"/>
      <c r="CK116" s="238"/>
      <c r="CL116" s="238"/>
      <c r="CM116" s="238"/>
      <c r="CN116" s="238"/>
      <c r="CO116" s="238"/>
      <c r="CP116" s="238"/>
      <c r="CQ116" s="238"/>
      <c r="CR116" s="238"/>
      <c r="CS116" s="238"/>
      <c r="CT116" s="238"/>
      <c r="CU116" s="238"/>
      <c r="CV116" s="238"/>
      <c r="CW116" s="238"/>
      <c r="CX116" s="238"/>
      <c r="CY116" s="238"/>
      <c r="CZ116" s="238"/>
      <c r="DA116" s="238"/>
      <c r="DB116" s="238"/>
      <c r="DC116" s="238"/>
    </row>
    <row r="117" spans="2:107" ht="11.25" customHeight="1">
      <c r="B117" s="17"/>
      <c r="C117" s="17"/>
      <c r="D117" s="46"/>
      <c r="E117" s="17"/>
      <c r="F117" s="17"/>
      <c r="G117" s="17"/>
      <c r="H117" s="17"/>
      <c r="I117" s="17"/>
      <c r="J117" s="17"/>
      <c r="K117" s="17"/>
      <c r="L117" s="17"/>
      <c r="CB117" s="238"/>
      <c r="CC117" s="243"/>
      <c r="CD117" s="243"/>
      <c r="CE117" s="238"/>
      <c r="CF117" s="238"/>
      <c r="CG117" s="238"/>
      <c r="CH117" s="238"/>
      <c r="CI117" s="238"/>
      <c r="CJ117" s="238"/>
      <c r="CK117" s="238"/>
      <c r="CL117" s="238"/>
      <c r="CM117" s="238"/>
      <c r="CN117" s="238"/>
      <c r="CO117" s="238"/>
      <c r="CP117" s="238"/>
      <c r="CQ117" s="238"/>
      <c r="CR117" s="238"/>
      <c r="CS117" s="238"/>
      <c r="CT117" s="238"/>
      <c r="CU117" s="238"/>
      <c r="CV117" s="238"/>
      <c r="CW117" s="238"/>
      <c r="CX117" s="238"/>
      <c r="CY117" s="238"/>
      <c r="CZ117" s="238"/>
      <c r="DA117" s="238"/>
      <c r="DB117" s="238"/>
      <c r="DC117" s="238"/>
    </row>
    <row r="118" spans="4:107" ht="11.25" customHeight="1">
      <c r="D118" s="46"/>
      <c r="CB118" s="238"/>
      <c r="CC118" s="243"/>
      <c r="CD118" s="243"/>
      <c r="CE118" s="238"/>
      <c r="CF118" s="238"/>
      <c r="CG118" s="238"/>
      <c r="CH118" s="238"/>
      <c r="CI118" s="238"/>
      <c r="CJ118" s="238"/>
      <c r="CK118" s="238"/>
      <c r="CL118" s="238"/>
      <c r="CM118" s="238"/>
      <c r="CN118" s="238"/>
      <c r="CO118" s="238"/>
      <c r="CP118" s="238"/>
      <c r="CQ118" s="238"/>
      <c r="CR118" s="238"/>
      <c r="CS118" s="238"/>
      <c r="CT118" s="238"/>
      <c r="CU118" s="238"/>
      <c r="CV118" s="238"/>
      <c r="CW118" s="238"/>
      <c r="CX118" s="238"/>
      <c r="CY118" s="238"/>
      <c r="CZ118" s="238"/>
      <c r="DA118" s="238"/>
      <c r="DB118" s="238"/>
      <c r="DC118" s="238"/>
    </row>
    <row r="119" spans="4:107" ht="11.25" customHeight="1">
      <c r="D119" s="46"/>
      <c r="CB119" s="238"/>
      <c r="CC119" s="243"/>
      <c r="CD119" s="243"/>
      <c r="CE119" s="238"/>
      <c r="CF119" s="238"/>
      <c r="CG119" s="238"/>
      <c r="CH119" s="238"/>
      <c r="CI119" s="238"/>
      <c r="CJ119" s="238"/>
      <c r="CK119" s="238"/>
      <c r="CL119" s="238"/>
      <c r="CM119" s="238"/>
      <c r="CN119" s="238"/>
      <c r="CO119" s="238"/>
      <c r="CP119" s="238"/>
      <c r="CQ119" s="238"/>
      <c r="CR119" s="238"/>
      <c r="CS119" s="238"/>
      <c r="CT119" s="238"/>
      <c r="CU119" s="238"/>
      <c r="CV119" s="238"/>
      <c r="CW119" s="238"/>
      <c r="CX119" s="238"/>
      <c r="CY119" s="238"/>
      <c r="CZ119" s="238"/>
      <c r="DA119" s="238"/>
      <c r="DB119" s="238"/>
      <c r="DC119" s="238"/>
    </row>
    <row r="120" spans="80:107" ht="11.25" customHeight="1">
      <c r="CB120" s="238"/>
      <c r="CC120" s="243"/>
      <c r="CD120" s="243"/>
      <c r="CE120" s="238"/>
      <c r="CF120" s="238"/>
      <c r="CG120" s="238"/>
      <c r="CH120" s="238"/>
      <c r="CI120" s="238"/>
      <c r="CJ120" s="238"/>
      <c r="CK120" s="238"/>
      <c r="CL120" s="238"/>
      <c r="CM120" s="238"/>
      <c r="CN120" s="238"/>
      <c r="CO120" s="238"/>
      <c r="CP120" s="238"/>
      <c r="CQ120" s="238"/>
      <c r="CR120" s="238"/>
      <c r="CS120" s="238"/>
      <c r="CT120" s="238"/>
      <c r="CU120" s="238"/>
      <c r="CV120" s="238"/>
      <c r="CW120" s="238"/>
      <c r="CX120" s="238"/>
      <c r="CY120" s="238"/>
      <c r="CZ120" s="238"/>
      <c r="DA120" s="238"/>
      <c r="DB120" s="238"/>
      <c r="DC120" s="238"/>
    </row>
    <row r="121" spans="80:107" ht="11.25" customHeight="1">
      <c r="CB121" s="238"/>
      <c r="CC121" s="243"/>
      <c r="CD121" s="243"/>
      <c r="CE121" s="238"/>
      <c r="CF121" s="238"/>
      <c r="CG121" s="238"/>
      <c r="CH121" s="238"/>
      <c r="CI121" s="238"/>
      <c r="CJ121" s="238"/>
      <c r="CK121" s="238"/>
      <c r="CL121" s="238"/>
      <c r="CM121" s="238"/>
      <c r="CN121" s="238"/>
      <c r="CO121" s="238"/>
      <c r="CP121" s="238"/>
      <c r="CQ121" s="238"/>
      <c r="CR121" s="238"/>
      <c r="CS121" s="238"/>
      <c r="CT121" s="238"/>
      <c r="CU121" s="238"/>
      <c r="CV121" s="238"/>
      <c r="CW121" s="238"/>
      <c r="CX121" s="238"/>
      <c r="CY121" s="238"/>
      <c r="CZ121" s="238"/>
      <c r="DA121" s="238"/>
      <c r="DB121" s="238"/>
      <c r="DC121" s="238"/>
    </row>
  </sheetData>
  <sheetProtection password="E9B9" sheet="1"/>
  <mergeCells count="72">
    <mergeCell ref="AW88:BD89"/>
    <mergeCell ref="BJ23:BV24"/>
    <mergeCell ref="BM96:BQ97"/>
    <mergeCell ref="Z96:AV97"/>
    <mergeCell ref="BM88:BQ89"/>
    <mergeCell ref="BR98:BV99"/>
    <mergeCell ref="BM98:BQ99"/>
    <mergeCell ref="AX3:CE3"/>
    <mergeCell ref="AW96:BD97"/>
    <mergeCell ref="BE94:BL95"/>
    <mergeCell ref="BE96:BL97"/>
    <mergeCell ref="AW84:BD85"/>
    <mergeCell ref="BR92:BV93"/>
    <mergeCell ref="BM84:BQ85"/>
    <mergeCell ref="Z92:AV93"/>
    <mergeCell ref="AW94:BD95"/>
    <mergeCell ref="Z104:AV105"/>
    <mergeCell ref="AW104:BD105"/>
    <mergeCell ref="BE104:BL105"/>
    <mergeCell ref="BR100:BV101"/>
    <mergeCell ref="BM100:BQ101"/>
    <mergeCell ref="BE92:BL93"/>
    <mergeCell ref="AW98:BD99"/>
    <mergeCell ref="W98:Y99"/>
    <mergeCell ref="BR84:BV85"/>
    <mergeCell ref="BE84:BL85"/>
    <mergeCell ref="W94:Y95"/>
    <mergeCell ref="BR88:BV89"/>
    <mergeCell ref="BR94:BV95"/>
    <mergeCell ref="BR96:BV97"/>
    <mergeCell ref="BM94:BQ95"/>
    <mergeCell ref="W96:Y97"/>
    <mergeCell ref="W92:Y93"/>
    <mergeCell ref="BE100:BL101"/>
    <mergeCell ref="BM92:BQ93"/>
    <mergeCell ref="V23:AI24"/>
    <mergeCell ref="AW23:BI24"/>
    <mergeCell ref="AJ23:AV24"/>
    <mergeCell ref="Z98:AV99"/>
    <mergeCell ref="Z88:AV89"/>
    <mergeCell ref="Z94:AV95"/>
    <mergeCell ref="BE98:BL99"/>
    <mergeCell ref="BE102:BL103"/>
    <mergeCell ref="BR104:BV105"/>
    <mergeCell ref="BE88:BL89"/>
    <mergeCell ref="A2:AW2"/>
    <mergeCell ref="AX2:CE2"/>
    <mergeCell ref="K4:BR7"/>
    <mergeCell ref="Z102:AV103"/>
    <mergeCell ref="AW100:BD101"/>
    <mergeCell ref="AW92:BD93"/>
    <mergeCell ref="W88:Y89"/>
    <mergeCell ref="AW106:BD107"/>
    <mergeCell ref="AW102:BD103"/>
    <mergeCell ref="BM106:BQ107"/>
    <mergeCell ref="BR106:BV107"/>
    <mergeCell ref="BE108:BL109"/>
    <mergeCell ref="BM108:BQ109"/>
    <mergeCell ref="BR102:BV103"/>
    <mergeCell ref="BM102:BQ103"/>
    <mergeCell ref="BE106:BL107"/>
    <mergeCell ref="BR108:BV109"/>
    <mergeCell ref="W104:Y105"/>
    <mergeCell ref="Z100:AV101"/>
    <mergeCell ref="BM104:BQ105"/>
    <mergeCell ref="W108:Y109"/>
    <mergeCell ref="Z108:AV109"/>
    <mergeCell ref="AW108:BD109"/>
    <mergeCell ref="Z106:AV107"/>
    <mergeCell ref="W100:Y101"/>
    <mergeCell ref="W102:Y103"/>
    <mergeCell ref="W106:Y107"/>
  </mergeCells>
  <conditionalFormatting sqref="AX2:AX3">
    <cfRule type="cellIs" priority="1" dxfId="226" operator="equal" stopIfTrue="1">
      <formula>0</formula>
    </cfRule>
  </conditionalFormatting>
  <dataValidations count="2">
    <dataValidation type="list" allowBlank="1" showInputMessage="1" showErrorMessage="1" sqref="CL90:CL98 W92:Y111">
      <formula1>OFFSET(RéfN2,,,,1)</formula1>
    </dataValidation>
    <dataValidation type="list" allowBlank="1" showInputMessage="1" showErrorMessage="1" sqref="W88:Y89">
      <formula1>OFFSET(RéfN1,,,,1)</formula1>
    </dataValidation>
  </dataValidations>
  <printOptions verticalCentered="1"/>
  <pageMargins left="0.3937007874015748" right="0.3937007874015748" top="0.7874015748031497" bottom="0.5905511811023623" header="0.3937007874015748" footer="0.3937007874015748"/>
  <pageSetup fitToHeight="1" fitToWidth="1" horizontalDpi="600" verticalDpi="600" orientation="portrait" paperSize="9" r:id="rId2"/>
  <headerFooter alignWithMargins="0">
    <oddHeader>&amp;LANAP&amp;RInter Diag Médicaments V2</oddHead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Hervé Laborie</dc:creator>
  <cp:keywords/>
  <dc:description/>
  <cp:lastModifiedBy>Pierre Le Quinio</cp:lastModifiedBy>
  <cp:lastPrinted>2013-02-08T12:36:39Z</cp:lastPrinted>
  <dcterms:created xsi:type="dcterms:W3CDTF">2010-05-07T07:04:20Z</dcterms:created>
  <dcterms:modified xsi:type="dcterms:W3CDTF">2017-10-30T16:42:47Z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